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Instructions" sheetId="1" state="visible" r:id="rId3"/>
    <sheet name="Dashboard" sheetId="2" state="visible" r:id="rId4"/>
    <sheet name="Session Log" sheetId="3" state="visible" r:id="rId5"/>
    <sheet name="Sports Betting" sheetId="4" state="visible" r:id="rId6"/>
    <sheet name="Crypto Dispositions" sheetId="5" state="visible" r:id="rId7"/>
    <sheet name="Prediction Markets" sheetId="6" state="visible" r:id="rId8"/>
    <sheet name="W-2G Tracker" sheetId="7" state="visible" r:id="rId9"/>
    <sheet name="Shared Tickets" sheetId="8" state="visible" r:id="rId10"/>
    <sheet name="State Rules" sheetId="9" state="visible" r:id="rId11"/>
  </sheets>
  <definedNames>
    <definedName function="false" hidden="false" localSheetId="4" name="_xlnm.Print_Area" vbProcedure="false">'Crypto Dispositions'!$A$1:$T$254</definedName>
    <definedName function="false" hidden="false" localSheetId="4" name="_xlnm.Print_Titles" vbProcedure="false">'Crypto Dispositions'!$1:$3</definedName>
    <definedName function="false" hidden="false" localSheetId="1" name="_xlnm.Print_Area" vbProcedure="false">Dashboard!$A$1:$K$73</definedName>
    <definedName function="false" hidden="false" localSheetId="1" name="_xlnm.Print_Titles" vbProcedure="false">Dashboard!$1:$3</definedName>
    <definedName function="false" hidden="false" localSheetId="0" name="_xlnm.Print_Area" vbProcedure="false">Instructions!$A$1:$C$59</definedName>
    <definedName function="false" hidden="false" localSheetId="0" name="_xlnm.Print_Titles" vbProcedure="false">Instructions!$1:$1</definedName>
    <definedName function="false" hidden="false" localSheetId="5" name="_xlnm.Print_Area" vbProcedure="false">'Prediction Markets'!$A$1:$T$254</definedName>
    <definedName function="false" hidden="false" localSheetId="5" name="_xlnm.Print_Titles" vbProcedure="false">'Prediction Markets'!$1:$3</definedName>
    <definedName function="false" hidden="false" localSheetId="2" name="_xlnm.Print_Area" vbProcedure="false">'Session Log'!$A$1:$Q$254</definedName>
    <definedName function="false" hidden="false" localSheetId="2" name="_xlnm.Print_Titles" vbProcedure="false">'Session Log'!$1:$3</definedName>
    <definedName function="false" hidden="false" localSheetId="7" name="_xlnm.Print_Area" vbProcedure="false">'Shared Tickets'!$A$1:$N$254</definedName>
    <definedName function="false" hidden="false" localSheetId="7" name="_xlnm.Print_Titles" vbProcedure="false">'Shared Tickets'!$1:$3</definedName>
    <definedName function="false" hidden="false" localSheetId="3" name="_xlnm.Print_Area" vbProcedure="false">'Sports Betting'!$A$1:$S$254</definedName>
    <definedName function="false" hidden="false" localSheetId="3" name="_xlnm.Print_Titles" vbProcedure="false">'Sports Betting'!$1:$3</definedName>
    <definedName function="false" hidden="false" localSheetId="8" name="_xlnm.Print_Area" vbProcedure="false">'State Rules'!$A$1:$F$15</definedName>
    <definedName function="false" hidden="false" localSheetId="8" name="_xlnm.Print_Titles" vbProcedure="false">'State Rules'!$1:$3</definedName>
    <definedName function="false" hidden="false" localSheetId="6" name="_xlnm.Print_Area" vbProcedure="false">'W-2G Tracker'!$A$1:$O$254</definedName>
    <definedName function="false" hidden="false" localSheetId="6" name="_xlnm.Print_Titles" vbProcedure="false">'W-2G Tracker'!$1:$3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<sst xmlns="http://schemas.openxmlformats.org/spreadsheetml/2006/main" count="323" uniqueCount="250">
  <si>
    <t xml:space="preserve">2026 Gambling &amp; Prediction Market Tax Tracker  -  Model v6.0</t>
  </si>
  <si>
    <t xml:space="preserve">OBBBA 90% Loss Cap  |  Session Log, Sports, Prediction Markets, Crypto Dispositions, W-2G Reconciliation, Shared Tickets (Form 5754) &amp; Tax Dashboard</t>
  </si>
  <si>
    <t xml:space="preserve">Prepared by Gregory Monaco, CPA LLC  |  MonacoCPA.CPA  |  Tax Year 2026</t>
  </si>
  <si>
    <t xml:space="preserve">WHAT THIS WORKBOOK DOES</t>
  </si>
  <si>
    <t xml:space="preserve">Tracks gambling activity for tax year 2026 under the OBBBA rules. Starting January 1, 2026, you can deduct only 90% of gambling losses against winnings (federal). Even at break-even you can owe federal tax on the nondeductible 10% - 'phantom income'. This workbook organizes your records the way the IRS expects.</t>
  </si>
  <si>
    <t xml:space="preserve">HOW THE 90% CAP WORKS</t>
  </si>
  <si>
    <t xml:space="preserve">Old rule (2025 and prior): deduct 100% of losses up to winnings. Break even = no tax.</t>
  </si>
  <si>
    <t xml:space="preserve">New rule (2026 forward): deduct only 90% of losses up to winnings. Break even = taxable phantom income on 10% of losses.</t>
  </si>
  <si>
    <t xml:space="preserve">Example: win $50,000 and lose $50,000. Old law: owe $0. New law: deduct only $45,000 (90% of $50,000); you owe federal income tax on $5,000 of phantom income. New Jersey (full netting) still owes $0.</t>
  </si>
  <si>
    <t xml:space="preserve">HOW TO USE EACH TAB  (blue [INPUT] cells = you type; grey [CALC] cells = computed, do not type)</t>
  </si>
  <si>
    <t xml:space="preserve">1. SESSION LOG. One row per casino session (same game, establishment, local day). Enter Buy-in, Rebuys, and Cash-out; Net Result is computed. Mark Tracked Play = Yes for electronically tracked slot play (Notice 2015-21). If you only know a net figure, put a net win in Cash-out (Buy-in 0) or a net loss in Buy-in (Cash-out 0).</t>
  </si>
  <si>
    <t xml:space="preserve">2. SPORTS BETTING. One row per wager. Winnings = net profit (payout minus wager). Only Settled bets flow to the Dashboard. W-2G Expected is computed. Flag promotional bets in Bonus Bet? (their cost basis is $0).</t>
  </si>
  <si>
    <t xml:space="preserve">3. PREDICTION MARKETS. Kalshi, Polymarket US, Robinhood, etc. Treatment is UNSETTLED. Gross Cost = Quantity x Unit Price. For a Section 1256 position open on Dec 31, set Status = 'Open - marked' and enter Dec-31 FMV.</t>
  </si>
  <si>
    <t xml:space="preserve">4. CRYPTO DISPOSITIONS. Every crypto conversion used to fund gambling is a taxable disposition (Form 8949). The 8949 Box is computed from 1099-DA Received? + Basis Reported to IRS? + Hold Period.</t>
  </si>
  <si>
    <t xml:space="preserve">5. W-2G TRACKER. Log every W-2G and ALLOCATE it to the session(s)/event(s) it covers. Mark corrected/void/duplicate forms so they drop out of totals. The Dashboard flags any unallocated difference.</t>
  </si>
  <si>
    <t xml:space="preserve">6. SHARED TICKETS (Form 5754). Use when one person collects a prize for a group.</t>
  </si>
  <si>
    <t xml:space="preserve">7. STATE RULES. Read-only registry the Dashboard uses to apply state tax correctly.</t>
  </si>
  <si>
    <t xml:space="preserve">8. DASHBOARD. Auto-calculated from all tabs. Estimate only - not a tax return model.</t>
  </si>
  <si>
    <t xml:space="preserve">Each session should appear in ONLY ONE tab. Entering the same activity twice overstates your tax.</t>
  </si>
  <si>
    <t xml:space="preserve">W-2G REPORTING THRESHOLDS FOR 2026</t>
  </si>
  <si>
    <t xml:space="preserve">Sports W-2G: $2,000 AND 300-to-1 odds (both required). Parlays are a single wager at combined odds. Source: IRS Instructions for Forms W-2G and 5754 (Rev. January 2026).</t>
  </si>
  <si>
    <t xml:space="preserve">Poker tournaments: the W-2G reporting threshold is $2,000 net of buy-in for calendar year 2026 (it was $5,000 net through 2025). Slots, bingo, and keno also rose to $2,000.</t>
  </si>
  <si>
    <t xml:space="preserve">The $5,000 mandatory 24% withholding threshold (payout at least 300x the wager) is unchanged.</t>
  </si>
  <si>
    <t xml:space="preserve">NJ RESIDENTS: STATE ADVANTAGE</t>
  </si>
  <si>
    <t xml:space="preserve">New Jersey did NOT adopt the federal 90% cap. Under N.J.S.A. 54A:5-1(g) / TB-20(R), NJ nets 100% of same-year gambling wins and losses (floor $0), regardless of federal itemizing. A break-even bettor can owe federal phantom-income tax and $0 NJ tax. Verify your software is not applying the 90% cap to your NJ return - a common, costly error. The Dashboard's state cell reads the State Rules tab, so NJ correctly shows $0 state tax on the cap's phantom income.</t>
  </si>
  <si>
    <t xml:space="preserve">ITEMIZATION REQUIREMENT</t>
  </si>
  <si>
    <t xml:space="preserve">Federal gambling losses are an itemized deduction (Schedule A). If you take the standard deduction ($16,100 single / $32,200 MFJ / $24,150 HOH for 2026, plus $2,050 unmarried / $1,650 married per 65+/blind box), you cannot deduct gambling losses at all. The Dashboard's comparison now includes 65+/blind adjustments and the MFS-spouse-itemizes rule.</t>
  </si>
  <si>
    <t xml:space="preserve">CRYPTO: FORM 8949 DIGITAL-ASSET BOXES</t>
  </si>
  <si>
    <t xml:space="preserve">Converting crypto to fund a bet is a taxable disposition reported on Form 8949 before the bet outcome. For 2025+ digital assets the boxes are: G/H/I short-term, J/K/L long-term. 1099-DA received with basis reported = G (ST) / J (LT); received with basis NOT reported = H (ST) / K (LT); no 1099-DA = I (ST) / L (LT). Source: IRS Instructions for Form 8949 (2025).</t>
  </si>
  <si>
    <t xml:space="preserve">IMPORTANT DISCLAIMERS</t>
  </si>
  <si>
    <t xml:space="preserve">- Organizational tool only; not tax advice. Consult a qualified tax professional.</t>
  </si>
  <si>
    <t xml:space="preserve">- Prediction market treatment (Kalshi, Polymarket, etc.) is unsettled - keep records separate.</t>
  </si>
  <si>
    <t xml:space="preserve">- The 90% cap may be amended; plan under current law.</t>
  </si>
  <si>
    <t xml:space="preserve">- Professional gamblers (Schedule C): the 90% cap applies to you too under OBBBA's permanent Section 165(d).</t>
  </si>
  <si>
    <t xml:space="preserve">ROW CAPACITY</t>
  </si>
  <si>
    <t xml:space="preserve">Each log holds 250 rows; totals are bounded to exactly that range, so nothing silently drops. To add more, use Review &gt; Unprotect Sheet (no password) and extend the formulas.</t>
  </si>
  <si>
    <t xml:space="preserve">FRESHNESS</t>
  </si>
  <si>
    <t xml:space="preserve">Tax-law review date</t>
  </si>
  <si>
    <t xml:space="preserve">2026-07-13</t>
  </si>
  <si>
    <t xml:space="preserve">Platform-registry review date</t>
  </si>
  <si>
    <t xml:space="preserve">Formula-model version</t>
  </si>
  <si>
    <t xml:space="preserve">v6.0</t>
  </si>
  <si>
    <t xml:space="preserve">Build date</t>
  </si>
  <si>
    <t xml:space="preserve">Note</t>
  </si>
  <si>
    <t xml:space="preserve">Sheets with formulas are soft-locked (no password). Review &gt; Unprotect Sheet to edit.</t>
  </si>
  <si>
    <t xml:space="preserve">SCOPE OF THIS TRACKER</t>
  </si>
  <si>
    <t xml:space="preserve">Scope: This tracker covers casino sessions, sports bets, prediction markets, and crypto dispositions. It does NOT model lottery, raffle, sweepstakes, bingo/keno-specific, horse/parimutuel, shared-ticket (Form 5754), or noncash-prize activity - track those separately; their reporting and basis rules differ.</t>
  </si>
  <si>
    <t xml:space="preserve">FULL TAX GUIDE</t>
  </si>
  <si>
    <t xml:space="preserve">Read the full guide 'March Madness 2026 Taxes: the 90% gambling loss cap, W-2G changes, prediction markets, NJ rules, and crypto traps' at MonacoCPA.CPA/blog.</t>
  </si>
  <si>
    <t xml:space="preserve">2026 GAMBLING &amp; PREDICTION MARKET TAX DASHBOARD</t>
  </si>
  <si>
    <t xml:space="preserve">Estimate only - not a tax return model. Enter your rates and situation in the blue [INPUT] cells. Blue = input, grey = computed.</t>
  </si>
  <si>
    <t xml:space="preserve">COMBINED SESSION &amp; SPORTS BETTING ACTIVITY (settled only)</t>
  </si>
  <si>
    <t xml:space="preserve">GROSS WINNINGS (SESSION LOG + SPORTS SHEETS ONLY)</t>
  </si>
  <si>
    <t xml:space="preserve">GROSS LOSSES (SESSION LOG + SPORTS SHEETS ONLY)</t>
  </si>
  <si>
    <t xml:space="preserve">NET GAMBLING RESULT</t>
  </si>
  <si>
    <t xml:space="preserve">FEDERAL 90% LOSS CAP - INCOME SEPARATION (OBBBA)</t>
  </si>
  <si>
    <t xml:space="preserve">Economic net result (wins - losses)</t>
  </si>
  <si>
    <t xml:space="preserve">Taxable gambling income (after 90% cap, if you itemize)</t>
  </si>
  <si>
    <t xml:space="preserve">Cap-created ('phantom') income (10% of losses, if itemizing)</t>
  </si>
  <si>
    <t xml:space="preserve">If you do NOT itemize: taxable gambling income = gross wins</t>
  </si>
  <si>
    <t xml:space="preserve">Your deduction method:</t>
  </si>
  <si>
    <t xml:space="preserve">Itemize</t>
  </si>
  <si>
    <t xml:space="preserve">Your taxable gambling income (federal, this method):</t>
  </si>
  <si>
    <t xml:space="preserve">TAX RATE &amp; STATE INPUTS (estimate only)</t>
  </si>
  <si>
    <t xml:space="preserve">Federal marginal rate:</t>
  </si>
  <si>
    <t xml:space="preserve">State:</t>
  </si>
  <si>
    <t xml:space="preserve">NJ</t>
  </si>
  <si>
    <t xml:space="preserve">State tax rate:</t>
  </si>
  <si>
    <t xml:space="preserve">State deduction regime:</t>
  </si>
  <si>
    <t xml:space="preserve">Est. state gambling tax:</t>
  </si>
  <si>
    <t xml:space="preserve">State tax attributable to the federal 90% cap:</t>
  </si>
  <si>
    <t xml:space="preserve">NJ and other full-netting states owe $0 state tax on the cap's phantom income. No-deduction states tax gross winnings (row above), not the phantom increment.</t>
  </si>
  <si>
    <t xml:space="preserve">ESTIMATED FEDERAL TAX FROM THE 90% CAP</t>
  </si>
  <si>
    <t xml:space="preserve">Phantom income (from cap):</t>
  </si>
  <si>
    <t xml:space="preserve">Est. federal tax on phantom income:</t>
  </si>
  <si>
    <t xml:space="preserve">Total est. tax from 90% cap (federal + any conforming state):</t>
  </si>
  <si>
    <t xml:space="preserve">STANDARD DEDUCTION vs. ITEMIZATION CHECK (with age-65 / blind adjustments)</t>
  </si>
  <si>
    <t xml:space="preserve">Filing status:</t>
  </si>
  <si>
    <t xml:space="preserve">Single</t>
  </si>
  <si>
    <t xml:space="preserve">Age 65+  (you / spouse):</t>
  </si>
  <si>
    <t xml:space="preserve">No</t>
  </si>
  <si>
    <t xml:space="preserve">Blind  (you / spouse):</t>
  </si>
  <si>
    <t xml:space="preserve">Claimed as a dependent?</t>
  </si>
  <si>
    <t xml:space="preserve">MFS and spouse itemizes?</t>
  </si>
  <si>
    <t xml:space="preserve">Your other itemized deductions (incl. SALT, cap $40,400 for 2026):</t>
  </si>
  <si>
    <t xml:space="preserve">Standard deduction (adjusted for 65+/blind):</t>
  </si>
  <si>
    <t xml:space="preserve">Total itemized (other + 90% gambling losses):</t>
  </si>
  <si>
    <t xml:space="preserve">Senior bonus deduction (OBBBA): $6,000 per qualifying individual age 65+, phased out at 6% once per return above the MAGI threshold, available whether you itemize or take the standard deduction. Not modeled here - factor it in separately.</t>
  </si>
  <si>
    <t xml:space="preserve">W-2G RECONCILIATION (allocation, not self-attestation)</t>
  </si>
  <si>
    <t xml:space="preserve">W-2G forms logged:</t>
  </si>
  <si>
    <t xml:space="preserve">Reported gross winnings (excl. void/duplicate):</t>
  </si>
  <si>
    <t xml:space="preserve">Allocated to sessions/events:</t>
  </si>
  <si>
    <t xml:space="preserve">UNALLOCATED DIFFERENCE (should be 0):</t>
  </si>
  <si>
    <t xml:space="preserve">Federal / state withheld:</t>
  </si>
  <si>
    <t xml:space="preserve">PREDICTION MARKET ACTIVITY (reported separately - treatment unsettled)</t>
  </si>
  <si>
    <t xml:space="preserve">Resolved net P&amp;L:</t>
  </si>
  <si>
    <t xml:space="preserve">Section 1256 year-end mark subtotal (open marked positions):</t>
  </si>
  <si>
    <t xml:space="preserve">Open positions excluded from wagering/ordinary totals:</t>
  </si>
  <si>
    <t xml:space="preserve">Treatment could be gambling (90% cap), ordinary, or Section 1256 (60/40, year-end mark). The IRS has not issued on-point guidance. Consult your CPA.</t>
  </si>
  <si>
    <t xml:space="preserve">FEDERAL vs. NEW JERSEY COMPARISON (NJ residents)</t>
  </si>
  <si>
    <t xml:space="preserve">Federal (2026)</t>
  </si>
  <si>
    <t xml:space="preserve">New Jersey</t>
  </si>
  <si>
    <t xml:space="preserve">Difference</t>
  </si>
  <si>
    <t xml:space="preserve">Gross winnings</t>
  </si>
  <si>
    <t xml:space="preserve">Deductible losses</t>
  </si>
  <si>
    <t xml:space="preserve">Taxable gambling income</t>
  </si>
  <si>
    <t xml:space="preserve">Estimated tax</t>
  </si>
  <si>
    <t xml:space="preserve">DATA QUALITY CHECK</t>
  </si>
  <si>
    <t xml:space="preserve">Session rows flagged OUT OF 2026:</t>
  </si>
  <si>
    <t xml:space="preserve">Session rows needing tracked-play Y/N:</t>
  </si>
  <si>
    <t xml:space="preserve">Sports rows flagged OUT OF 2026:</t>
  </si>
  <si>
    <t xml:space="preserve">Crypto rows flagged (out of year / missing acquired date):</t>
  </si>
  <si>
    <t xml:space="preserve">Any nonzero count above means rows are excluded from totals - review the Row Status column on that sheet.</t>
  </si>
  <si>
    <t xml:space="preserve">This workbook is an organizational tool and does not constitute tax advice. Estimate only - not a tax return model. Consult a qualified tax professional. Prepared by Gregory Monaco, CPA LLC - MonacoCPA.CPA.</t>
  </si>
  <si>
    <t xml:space="preserve">GAMBLING SESSION LOG - TAX YEAR 2026</t>
  </si>
  <si>
    <t xml:space="preserve">One row per session (same game, same establishment, same local calendar day). Net Result is COMPUTED from Cash-out minus Buy-in minus Rebuys - do not type it. If you only tracked a net figure, put a net win in Cash-out (Buy-in 0) or a net loss in Buy-in (Cash-out 0). Tracked Play = electronically tracked slot play (Notice 2015-21). Blue = input, grey = computed. Capacity 250 sessions.</t>
  </si>
  <si>
    <t xml:space="preserve"># [CALC]</t>
  </si>
  <si>
    <t xml:space="preserve">Date (local day) [INPUT]</t>
  </si>
  <si>
    <t xml:space="preserve">Time In [INPUT]</t>
  </si>
  <si>
    <t xml:space="preserve">Time Out [INPUT]</t>
  </si>
  <si>
    <t xml:space="preserve">Establishment / Platform [INPUT]</t>
  </si>
  <si>
    <t xml:space="preserve">Game Type [INPUT]</t>
  </si>
  <si>
    <t xml:space="preserve">Tracked Play? [INPUT]</t>
  </si>
  <si>
    <t xml:space="preserve">Buy-in [INPUT]</t>
  </si>
  <si>
    <t xml:space="preserve">Rebuys / Add-ons [INPUT]</t>
  </si>
  <si>
    <t xml:space="preserve">Cash-out [INPUT]</t>
  </si>
  <si>
    <t xml:space="preserve">Net Result [CALC]</t>
  </si>
  <si>
    <t xml:space="preserve">W-2G? [INPUT]</t>
  </si>
  <si>
    <t xml:space="preserve">W-2G Amount [INPUT]</t>
  </si>
  <si>
    <t xml:space="preserve">Proof Type [INPUT]</t>
  </si>
  <si>
    <t xml:space="preserve">Session Key (est|game|day) [CALC]</t>
  </si>
  <si>
    <t xml:space="preserve">Row Status [CALC]</t>
  </si>
  <si>
    <t xml:space="preserve">Notes [INPUT]</t>
  </si>
  <si>
    <t xml:space="preserve">TOTALS</t>
  </si>
  <si>
    <t xml:space="preserve">SPORTS BETTING LOG - TAX YEAR 2026</t>
  </si>
  <si>
    <t xml:space="preserve">Sports W-2G: $2,000 AND 300-to-1 odds (both required). Parlays are a single wager at combined odds. Source: IRS Instructions for Forms W-2G and 5754 (Rev. January 2026). Winnings = net profit (payout minus wager), not total payout. Only Settled bets flow to the Dashboard. W-2G Expected is COMPUTED; identical wagers (same contingent-event key) are aggregated before the $2,000 test. Flag promotional bets in Bonus Bet? - their cost basis is $0. Capacity 250 bets.</t>
  </si>
  <si>
    <t xml:space="preserve">Date [INPUT]</t>
  </si>
  <si>
    <t xml:space="preserve">Platform [INPUT]</t>
  </si>
  <si>
    <t xml:space="preserve">Event / Game [INPUT]</t>
  </si>
  <si>
    <t xml:space="preserve">Bet Type [INPUT]</t>
  </si>
  <si>
    <t xml:space="preserve">Wager [INPUT]</t>
  </si>
  <si>
    <t xml:space="preserve">Odds (decimal) [INPUT]</t>
  </si>
  <si>
    <t xml:space="preserve">Winnings (net profit) [INPUT]</t>
  </si>
  <si>
    <t xml:space="preserve">Losses (wager lost) [INPUT]</t>
  </si>
  <si>
    <t xml:space="preserve">Status [INPUT]</t>
  </si>
  <si>
    <t xml:space="preserve">Contingent-event key [INPUT]</t>
  </si>
  <si>
    <t xml:space="preserve">Aggregate winnings (key) [CALC]</t>
  </si>
  <si>
    <t xml:space="preserve">W-2G Expected? [CALC]</t>
  </si>
  <si>
    <t xml:space="preserve">W-2G? (received) [INPUT]</t>
  </si>
  <si>
    <t xml:space="preserve">W-2G Amt [INPUT]</t>
  </si>
  <si>
    <t xml:space="preserve">Bonus Bet? [INPUT]</t>
  </si>
  <si>
    <t xml:space="preserve">CRYPTO DISPOSITIONS LOG - TAX YEAR 2026</t>
  </si>
  <si>
    <t xml:space="preserve">Every crypto sale/exchange used to fund a gambling or prediction-market account is a taxable disposition (Form 8949). The 8949 Box is COMPUTED from 1099-DA Received? + Basis Reported to IRS? + Hold Period. Digital assets route to G/H/I (short-term) and J/K/L (long-term): received+basis-reported = G/J, received+basis-not-reported = H/K, no 1099-DA = I/L. Do NOT estimate crypto tax here - use the crypto estimator at MonacoCPA.CPA. Capacity 250 dispositions.</t>
  </si>
  <si>
    <t xml:space="preserve">Date Disposed [INPUT]</t>
  </si>
  <si>
    <t xml:space="preserve">Asset [INPUT]</t>
  </si>
  <si>
    <t xml:space="preserve">Acquired Date [INPUT]</t>
  </si>
  <si>
    <t xml:space="preserve">From Platform [INPUT]</t>
  </si>
  <si>
    <t xml:space="preserve">To Platform [INPUT]</t>
  </si>
  <si>
    <t xml:space="preserve">Quantity [INPUT]</t>
  </si>
  <si>
    <t xml:space="preserve">Cost Basis [INPUT]</t>
  </si>
  <si>
    <t xml:space="preserve">Fees [INPUT]</t>
  </si>
  <si>
    <t xml:space="preserve">FMV at Conversion [INPUT]</t>
  </si>
  <si>
    <t xml:space="preserve">Proceeds [INPUT]</t>
  </si>
  <si>
    <t xml:space="preserve">Gain/Loss [CALC]</t>
  </si>
  <si>
    <t xml:space="preserve">Hold Period [CALC]</t>
  </si>
  <si>
    <t xml:space="preserve">1099-DA Received? [INPUT]</t>
  </si>
  <si>
    <t xml:space="preserve">Basis Reported to IRS? [INPUT]</t>
  </si>
  <si>
    <t xml:space="preserve">8949 Box [CALC]</t>
  </si>
  <si>
    <t xml:space="preserve">Proceeds&lt;&gt;FMV Flag [CALC]</t>
  </si>
  <si>
    <t xml:space="preserve">Tx Hash / Source Ref [INPUT]</t>
  </si>
  <si>
    <t xml:space="preserve">PREDICTION MARKET LOG - TAX YEAR 2026</t>
  </si>
  <si>
    <t xml:space="preserve">Treatment is UNSETTLED - the IRS has issued no on-point guidance. Track separately and let your CPA choose the method. Gross Cost = Quantity x Unit Price (computed). For a Section 1256 position still open on Dec 31, set Status = 'Open - marked' and enter Dec-31 FMV: the mark-to-market adjustment flows to the Section 1256 subtotal only, not to the wagering totals (which count Resolved rows only). Capacity 250 positions.</t>
  </si>
  <si>
    <t xml:space="preserve">Market / Contract [INPUT]</t>
  </si>
  <si>
    <t xml:space="preserve">Side / Position [INPUT]</t>
  </si>
  <si>
    <t xml:space="preserve">Quantity (contracts) [INPUT]</t>
  </si>
  <si>
    <t xml:space="preserve">Unit Price [INPUT]</t>
  </si>
  <si>
    <t xml:space="preserve">Gross Cost [CALC]</t>
  </si>
  <si>
    <t xml:space="preserve">Proceeds (settlement) [INPUT]</t>
  </si>
  <si>
    <t xml:space="preserve">Net P&amp;L [CALC]</t>
  </si>
  <si>
    <t xml:space="preserve">Treatment [INPUT]</t>
  </si>
  <si>
    <t xml:space="preserve">Dec-31 FMV [INPUT]</t>
  </si>
  <si>
    <t xml:space="preserve">Current-year mark adj. [CALC]</t>
  </si>
  <si>
    <t xml:space="preserve">Hold Period [INPUT]</t>
  </si>
  <si>
    <t xml:space="preserve">Form Received? [INPUT]</t>
  </si>
  <si>
    <t xml:space="preserve">Form Type [INPUT]</t>
  </si>
  <si>
    <t xml:space="preserve">W-2G FORM TRACKER - TAX YEAR 2026</t>
  </si>
  <si>
    <t xml:space="preserve">Log every W-2G you receive and ALLOCATE each to the session(s)/event(s) it covers via the Allocated to Session/Event ID column. One W-2G can be split across several rows (many-to-many); mark corrected, void, or duplicate forms in Form Status so they are excluded from totals. The Dashboard shows reported gross vs allocated and flags any unallocated difference. Capacity 250 forms.</t>
  </si>
  <si>
    <t xml:space="preserve">W-2G ID [INPUT]</t>
  </si>
  <si>
    <t xml:space="preserve">Date Received [INPUT]</t>
  </si>
  <si>
    <t xml:space="preserve">Date of Win [INPUT]</t>
  </si>
  <si>
    <t xml:space="preserve">Payer / Casino [INPUT]</t>
  </si>
  <si>
    <t xml:space="preserve">Gross Winnings (reported) [INPUT]</t>
  </si>
  <si>
    <t xml:space="preserve">Federal Withheld [INPUT]</t>
  </si>
  <si>
    <t xml:space="preserve">State Withheld [INPUT]</t>
  </si>
  <si>
    <t xml:space="preserve">Payer EIN [INPUT]</t>
  </si>
  <si>
    <t xml:space="preserve">Form Status [INPUT]</t>
  </si>
  <si>
    <t xml:space="preserve">Allocated to Session/Event ID [INPUT]</t>
  </si>
  <si>
    <t xml:space="preserve">Allocated Amount [INPUT]</t>
  </si>
  <si>
    <t xml:space="preserve">SHARED / POOLED TICKETS - FORM 5754</t>
  </si>
  <si>
    <t xml:space="preserve">When one person collects a prize for a group, the payer needs Form 5754 information (each winner's share and TIN) so W-2Gs go to the ACTUAL winners. Without it, the collector's SSN carries the whole amount. A joint bank deposit or whose name is on the ticket does not by itself decide beneficial ownership - the pool agreement and who funded the wager do. No auto 50/50 defaults: enter each owner's real share. Keep a copy of the completed 5754 and the written pool agreement. Capacity 250 tickets.</t>
  </si>
  <si>
    <t xml:space="preserve">W-2G ID / Ticket Ref [INPUT]</t>
  </si>
  <si>
    <t xml:space="preserve">Actual Recipient (collector) [INPUT]</t>
  </si>
  <si>
    <t xml:space="preserve">Beneficial Owner(s) [INPUT]</t>
  </si>
  <si>
    <t xml:space="preserve">Ownership Basis (who funded / agreement) [INPUT]</t>
  </si>
  <si>
    <t xml:space="preserve">Allocation % or $ [INPUT]</t>
  </si>
  <si>
    <t xml:space="preserve">TIN Certified? [INPUT]</t>
  </si>
  <si>
    <t xml:space="preserve">Payer [INPUT]</t>
  </si>
  <si>
    <t xml:space="preserve">Payment Amount [INPUT]</t>
  </si>
  <si>
    <t xml:space="preserve">Withholding Allocation [INPUT]</t>
  </si>
  <si>
    <t xml:space="preserve">Form 5754 Delivery Date [INPUT]</t>
  </si>
  <si>
    <t xml:space="preserve">W-2G Recipient (actual winner) [INPUT]</t>
  </si>
  <si>
    <t xml:space="preserve">Pool Agreement Reference [INPUT]</t>
  </si>
  <si>
    <t xml:space="preserve">STATE GAMBLING-LOSS TREATMENT REGISTRY</t>
  </si>
  <si>
    <t xml:space="preserve">The Dashboard reads this table to decide how state tax applies. NJ and other full-netting states owe $0 state tax on the federal 90%-cap phantom income. States not listed default to 'See CPA - varies'. Verify conformity before relying on the state cell.</t>
  </si>
  <si>
    <t xml:space="preserve">State</t>
  </si>
  <si>
    <t xml:space="preserve">Deduction Regime</t>
  </si>
  <si>
    <t xml:space="preserve">90%-Cap Conformity</t>
  </si>
  <si>
    <t xml:space="preserve">Tax Base</t>
  </si>
  <si>
    <t xml:space="preserve">Authority</t>
  </si>
  <si>
    <t xml:space="preserve">Verified</t>
  </si>
  <si>
    <t xml:space="preserve">Full netting</t>
  </si>
  <si>
    <t xml:space="preserve">Does not apply</t>
  </si>
  <si>
    <t xml:space="preserve">Net winnings (same-year category netting, floor 0)</t>
  </si>
  <si>
    <t xml:space="preserve">N.J.S.A. 54A:5-1(g) / TB-20(R)</t>
  </si>
  <si>
    <t xml:space="preserve">CT</t>
  </si>
  <si>
    <t xml:space="preserve">No deduction</t>
  </si>
  <si>
    <t xml:space="preserve">N/A (no loss deduction)</t>
  </si>
  <si>
    <t xml:space="preserve">CT DRS - no gambling loss deduction</t>
  </si>
  <si>
    <t xml:space="preserve">IL</t>
  </si>
  <si>
    <t xml:space="preserve">35 ILCS 5 - no loss deduction</t>
  </si>
  <si>
    <t xml:space="preserve">IN</t>
  </si>
  <si>
    <t xml:space="preserve">IN DOR - no loss deduction</t>
  </si>
  <si>
    <t xml:space="preserve">KS</t>
  </si>
  <si>
    <t xml:space="preserve">K.S.A. 79-32,117 - no loss deduction</t>
  </si>
  <si>
    <t xml:space="preserve">MA</t>
  </si>
  <si>
    <t xml:space="preserve">M.G.L. c.62 - limited loss deduction</t>
  </si>
  <si>
    <t xml:space="preserve">NC</t>
  </si>
  <si>
    <t xml:space="preserve">N.C.G.S. 105 - no loss deduction</t>
  </si>
  <si>
    <t xml:space="preserve">OH</t>
  </si>
  <si>
    <t xml:space="preserve">Ohio Rev. Code 5747 - no loss deduction</t>
  </si>
  <si>
    <t xml:space="preserve">RI</t>
  </si>
  <si>
    <t xml:space="preserve">R.I. Gen. Laws 44-30 - no loss deduction</t>
  </si>
  <si>
    <t xml:space="preserve">WV</t>
  </si>
  <si>
    <t xml:space="preserve">W. Va. Code 11-21 - no loss deduction</t>
  </si>
  <si>
    <t xml:space="preserve">WI</t>
  </si>
  <si>
    <t xml:space="preserve">Wis. Stat. 71 - no loss deduction</t>
  </si>
  <si>
    <t xml:space="preserve">Other</t>
  </si>
  <si>
    <t xml:space="preserve">See CPA - varies</t>
  </si>
  <si>
    <t xml:space="preserve">Verify with CPA</t>
  </si>
  <si>
    <t xml:space="preserve">State treatment varies - confirm conformity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</si>
</sst>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;&quot;($&quot;#,##0\);\-"/>
    <numFmt numFmtId="166" formatCode="0.0%"/>
    <numFmt numFmtId="167" formatCode="#,##0"/>
    <numFmt numFmtId="168" formatCode="mm/dd/yyyy"/>
    <numFmt numFmtId="169" formatCode="\$#,##0.00;&quot;($&quot;#,##0.00\);\-"/>
    <numFmt numFmtId="170" formatCode="0.00"/>
    <numFmt numFmtId="171" formatCode="#,##0.00000000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9C2B2B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i val="true"/>
      <sz val="10"/>
      <color rgb="FF404040"/>
      <name val="Calibri"/>
      <family val="0"/>
      <charset val="1"/>
    </font>
    <font>
      <sz val="9"/>
      <color rgb="FF666666"/>
      <name val="Calibri"/>
      <family val="0"/>
      <charset val="1"/>
    </font>
    <font>
      <b val="true"/>
      <sz val="20"/>
      <color rgb="FF1B2A4A"/>
      <name val="Calibri"/>
      <family val="0"/>
      <charset val="1"/>
    </font>
    <font>
      <sz val="10"/>
      <color rgb="FF404040"/>
      <name val="Calibri"/>
      <family val="0"/>
      <charset val="1"/>
    </font>
    <font>
      <sz val="11"/>
      <color rgb="FF1B2A4A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b val="true"/>
      <sz val="10"/>
      <color rgb="FF404040"/>
      <name val="Calibri"/>
      <family val="0"/>
      <charset val="1"/>
    </font>
    <font>
      <i val="true"/>
      <sz val="9"/>
      <color rgb="FF404040"/>
      <name val="Calibri"/>
      <family val="0"/>
      <charset val="1"/>
    </font>
    <font>
      <b val="true"/>
      <sz val="10"/>
      <color rgb="FF9C2B2B"/>
      <name val="Calibri"/>
      <family val="0"/>
      <charset val="1"/>
    </font>
    <font>
      <b val="true"/>
      <sz val="10"/>
      <color rgb="FF1B2A4A"/>
      <name val="Calibri"/>
      <family val="0"/>
      <charset val="1"/>
    </font>
    <font>
      <b val="true"/>
      <sz val="14"/>
      <color rgb="FFFFFFFF"/>
      <name val="Calibri"/>
      <family val="0"/>
      <charset val="1"/>
    </font>
    <font>
      <sz val="10"/>
      <color rgb="FF0000FF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B2A4A"/>
        <bgColor rgb="FF404040"/>
      </patternFill>
    </fill>
    <fill>
      <patternFill patternType="solid">
        <fgColor rgb="FFF2F2F2"/>
        <bgColor rgb="FFEBF5FB"/>
      </patternFill>
    </fill>
    <fill>
      <patternFill patternType="solid">
        <fgColor rgb="FFEBF5FB"/>
        <bgColor rgb="FFF2F2F2"/>
      </patternFill>
    </fill>
    <fill>
      <patternFill patternType="solid">
        <fgColor rgb="FF2E7D32"/>
        <bgColor rgb="FF008000"/>
      </patternFill>
    </fill>
    <fill>
      <patternFill patternType="solid">
        <fgColor rgb="FFDCE6F1"/>
        <bgColor rgb="FFEBF5FB"/>
      </patternFill>
    </fill>
    <fill>
      <patternFill patternType="solid">
        <fgColor rgb="FFFCE8B2"/>
        <bgColor rgb="FFFFCC99"/>
      </patternFill>
    </fill>
    <fill>
      <patternFill patternType="solid">
        <fgColor rgb="FFF7F9FC"/>
        <bgColor rgb="FFFFFFFF"/>
      </patternFill>
    </fill>
    <fill>
      <patternFill patternType="solid">
        <fgColor rgb="FFFFFFFF"/>
        <bgColor rgb="FFF7F9F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3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16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16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2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2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2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2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22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0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7F9FC"/>
      <rgbColor rgb="FFEBF5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F2F2F2"/>
      <rgbColor rgb="FFFCE8B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B2A4A"/>
      <rgbColor rgb="FF2E7D32"/>
      <rgbColor rgb="FF003300"/>
      <rgbColor rgb="FF333300"/>
      <rgbColor rgb="FF9C2B2B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C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20"/>
    <col collapsed="false" customWidth="true" hidden="false" outlineLevel="0" max="3" min="3" style="0" width="24"/>
  </cols>
  <sheetData>
    <row r="1" customFormat="false" ht="17.35" hidden="false" customHeight="false" outlineLevel="0" collapsed="false">
      <c r="B1" s="1" t="s">
        <v>0</v>
      </c>
    </row>
    <row r="2" customFormat="false" ht="15" hidden="false" customHeight="false" outlineLevel="0" collapsed="false">
      <c r="B2" s="2" t="s">
        <v>1</v>
      </c>
    </row>
    <row r="3" customFormat="false" ht="15" hidden="false" customHeight="false" outlineLevel="0" collapsed="false">
      <c r="B3" s="2" t="s">
        <v>2</v>
      </c>
    </row>
    <row r="5" customFormat="false" ht="15" hidden="false" customHeight="false" outlineLevel="0" collapsed="false">
      <c r="B5" s="3" t="s">
        <v>3</v>
      </c>
    </row>
    <row r="6" customFormat="false" ht="21.8" hidden="false" customHeight="false" outlineLevel="0" collapsed="false">
      <c r="B6" s="2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2" t="s">
        <v>6</v>
      </c>
    </row>
    <row r="10" customFormat="false" ht="15" hidden="false" customHeight="false" outlineLevel="0" collapsed="false">
      <c r="B10" s="2" t="s">
        <v>7</v>
      </c>
    </row>
    <row r="11" customFormat="false" ht="21.8" hidden="false" customHeight="false" outlineLevel="0" collapsed="false">
      <c r="B11" s="2" t="s">
        <v>8</v>
      </c>
    </row>
    <row r="13" customFormat="false" ht="15" hidden="false" customHeight="false" outlineLevel="0" collapsed="false">
      <c r="B13" s="3" t="s">
        <v>9</v>
      </c>
    </row>
    <row r="14" customFormat="false" ht="31.95" hidden="false" customHeight="false" outlineLevel="0" collapsed="false">
      <c r="B14" s="2" t="s">
        <v>10</v>
      </c>
    </row>
    <row r="15" customFormat="false" ht="21.8" hidden="false" customHeight="false" outlineLevel="0" collapsed="false">
      <c r="B15" s="2" t="s">
        <v>11</v>
      </c>
    </row>
    <row r="16" customFormat="false" ht="21.8" hidden="false" customHeight="false" outlineLevel="0" collapsed="false">
      <c r="B16" s="2" t="s">
        <v>12</v>
      </c>
    </row>
    <row r="17" customFormat="false" ht="21.8" hidden="false" customHeight="false" outlineLevel="0" collapsed="false">
      <c r="B17" s="2" t="s">
        <v>13</v>
      </c>
    </row>
    <row r="18" customFormat="false" ht="21.8" hidden="false" customHeight="false" outlineLevel="0" collapsed="false">
      <c r="B18" s="2" t="s">
        <v>14</v>
      </c>
    </row>
    <row r="19" customFormat="false" ht="15" hidden="false" customHeight="false" outlineLevel="0" collapsed="false">
      <c r="B19" s="2" t="s">
        <v>15</v>
      </c>
    </row>
    <row r="20" customFormat="false" ht="15" hidden="false" customHeight="false" outlineLevel="0" collapsed="false">
      <c r="B20" s="2" t="s">
        <v>16</v>
      </c>
    </row>
    <row r="21" customFormat="false" ht="15" hidden="false" customHeight="false" outlineLevel="0" collapsed="false">
      <c r="B21" s="2" t="s">
        <v>17</v>
      </c>
    </row>
    <row r="22" customFormat="false" ht="15" hidden="false" customHeight="false" outlineLevel="0" collapsed="false">
      <c r="B22" s="2" t="s">
        <v>18</v>
      </c>
    </row>
    <row r="24" customFormat="false" ht="15" hidden="false" customHeight="false" outlineLevel="0" collapsed="false">
      <c r="B24" s="3" t="s">
        <v>19</v>
      </c>
    </row>
    <row r="25" customFormat="false" ht="21.8" hidden="false" customHeight="false" outlineLevel="0" collapsed="false">
      <c r="B25" s="2" t="s">
        <v>20</v>
      </c>
    </row>
    <row r="26" customFormat="false" ht="21.8" hidden="false" customHeight="false" outlineLevel="0" collapsed="false">
      <c r="B26" s="2" t="s">
        <v>21</v>
      </c>
    </row>
    <row r="27" customFormat="false" ht="15" hidden="false" customHeight="false" outlineLevel="0" collapsed="false">
      <c r="B27" s="2" t="s">
        <v>22</v>
      </c>
    </row>
    <row r="29" customFormat="false" ht="15" hidden="false" customHeight="false" outlineLevel="0" collapsed="false">
      <c r="B29" s="3" t="s">
        <v>23</v>
      </c>
    </row>
    <row r="30" customFormat="false" ht="31.95" hidden="false" customHeight="false" outlineLevel="0" collapsed="false">
      <c r="B30" s="2" t="s">
        <v>24</v>
      </c>
    </row>
    <row r="32" customFormat="false" ht="15" hidden="false" customHeight="false" outlineLevel="0" collapsed="false">
      <c r="B32" s="3" t="s">
        <v>25</v>
      </c>
    </row>
    <row r="33" customFormat="false" ht="31.95" hidden="false" customHeight="false" outlineLevel="0" collapsed="false">
      <c r="B33" s="2" t="s">
        <v>26</v>
      </c>
    </row>
    <row r="35" customFormat="false" ht="15" hidden="false" customHeight="false" outlineLevel="0" collapsed="false">
      <c r="B35" s="3" t="s">
        <v>27</v>
      </c>
    </row>
    <row r="36" customFormat="false" ht="31.95" hidden="false" customHeight="false" outlineLevel="0" collapsed="false">
      <c r="B36" s="2" t="s">
        <v>28</v>
      </c>
    </row>
    <row r="38" customFormat="false" ht="15" hidden="false" customHeight="false" outlineLevel="0" collapsed="false">
      <c r="B38" s="3" t="s">
        <v>29</v>
      </c>
    </row>
    <row r="39" customFormat="false" ht="15" hidden="false" customHeight="false" outlineLevel="0" collapsed="false">
      <c r="B39" s="2" t="s">
        <v>30</v>
      </c>
    </row>
    <row r="40" customFormat="false" ht="15" hidden="false" customHeight="false" outlineLevel="0" collapsed="false">
      <c r="B40" s="2" t="s">
        <v>31</v>
      </c>
    </row>
    <row r="41" customFormat="false" ht="15" hidden="false" customHeight="false" outlineLevel="0" collapsed="false">
      <c r="B41" s="2" t="s">
        <v>32</v>
      </c>
    </row>
    <row r="42" customFormat="false" ht="15" hidden="false" customHeight="false" outlineLevel="0" collapsed="false">
      <c r="B42" s="2" t="s">
        <v>33</v>
      </c>
    </row>
    <row r="44" customFormat="false" ht="15" hidden="false" customHeight="false" outlineLevel="0" collapsed="false">
      <c r="B44" s="3" t="s">
        <v>34</v>
      </c>
    </row>
    <row r="45" customFormat="false" ht="21.8" hidden="false" customHeight="false" outlineLevel="0" collapsed="false">
      <c r="B45" s="2" t="s">
        <v>35</v>
      </c>
    </row>
    <row r="47" customFormat="false" ht="15" hidden="false" customHeight="false" outlineLevel="0" collapsed="false">
      <c r="B47" s="3" t="s">
        <v>36</v>
      </c>
    </row>
    <row r="48" customFormat="false" ht="15" hidden="false" customHeight="false" outlineLevel="0" collapsed="false">
      <c r="B48" s="4" t="s">
        <v>37</v>
      </c>
      <c r="C48" s="5" t="s">
        <v>38</v>
      </c>
    </row>
    <row r="49" customFormat="false" ht="15" hidden="false" customHeight="false" outlineLevel="0" collapsed="false">
      <c r="B49" s="4" t="s">
        <v>39</v>
      </c>
      <c r="C49" s="5" t="s">
        <v>38</v>
      </c>
    </row>
    <row r="50" customFormat="false" ht="15" hidden="false" customHeight="false" outlineLevel="0" collapsed="false">
      <c r="B50" s="4" t="s">
        <v>40</v>
      </c>
      <c r="C50" s="5" t="s">
        <v>41</v>
      </c>
    </row>
    <row r="51" customFormat="false" ht="15" hidden="false" customHeight="false" outlineLevel="0" collapsed="false">
      <c r="B51" s="4" t="s">
        <v>42</v>
      </c>
      <c r="C51" s="5" t="s">
        <v>38</v>
      </c>
    </row>
    <row r="52" customFormat="false" ht="15" hidden="false" customHeight="false" outlineLevel="0" collapsed="false">
      <c r="B52" s="4" t="s">
        <v>43</v>
      </c>
      <c r="C52" s="5" t="s">
        <v>44</v>
      </c>
    </row>
    <row r="54" customFormat="false" ht="15" hidden="false" customHeight="false" outlineLevel="0" collapsed="false">
      <c r="B54" s="6" t="s">
        <v>45</v>
      </c>
    </row>
    <row r="55" customFormat="false" ht="60" hidden="false" customHeight="true" outlineLevel="0" collapsed="false">
      <c r="B55" s="7" t="s">
        <v>46</v>
      </c>
    </row>
    <row r="57" customFormat="false" ht="15" hidden="false" customHeight="false" outlineLevel="0" collapsed="false">
      <c r="B57" s="3" t="s">
        <v>47</v>
      </c>
    </row>
    <row r="58" customFormat="false" ht="21.8" hidden="false" customHeight="false" outlineLevel="0" collapsed="false">
      <c r="B58" s="2" t="s">
        <v>48</v>
      </c>
    </row>
  </sheetData>
  <sheetProtection sheet="true" formatColumns="false" formatRows="false" sort="false" autoFilter="fals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K7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40"/>
    <col collapsed="false" customWidth="true" hidden="false" outlineLevel="0" max="3" min="3" style="0" width="3"/>
    <col collapsed="false" customWidth="true" hidden="false" outlineLevel="0" max="6" min="4" style="0" width="15"/>
    <col collapsed="false" customWidth="true" hidden="false" outlineLevel="0" max="7" min="7" style="0" width="16"/>
    <col collapsed="false" customWidth="true" hidden="false" outlineLevel="0" max="8" min="8" style="0" width="15"/>
    <col collapsed="false" customWidth="true" hidden="false" outlineLevel="0" max="9" min="9" style="0" width="3"/>
    <col collapsed="false" customWidth="true" hidden="false" outlineLevel="0" max="10" min="10" style="0" width="16"/>
    <col collapsed="false" customWidth="true" hidden="false" outlineLevel="0" max="11" min="11" style="0" width="15"/>
  </cols>
  <sheetData>
    <row r="1" customFormat="false" ht="19.7" hidden="false" customHeight="false" outlineLevel="0" collapsed="false">
      <c r="B1" s="8" t="s">
        <v>49</v>
      </c>
      <c r="C1" s="9"/>
      <c r="D1" s="9"/>
      <c r="E1" s="9"/>
      <c r="F1" s="9"/>
      <c r="G1" s="9"/>
      <c r="H1" s="9"/>
      <c r="I1" s="9"/>
      <c r="J1" s="9"/>
      <c r="K1" s="9"/>
    </row>
    <row r="2" customFormat="false" ht="31.95" hidden="false" customHeight="false" outlineLevel="0" collapsed="false">
      <c r="B2" s="10" t="s">
        <v>50</v>
      </c>
    </row>
    <row r="4" customFormat="false" ht="15" hidden="false" customHeight="false" outlineLevel="0" collapsed="false">
      <c r="B4" s="11" t="s">
        <v>51</v>
      </c>
      <c r="C4" s="9"/>
      <c r="D4" s="9"/>
      <c r="E4" s="9"/>
      <c r="F4" s="9"/>
      <c r="G4" s="9"/>
      <c r="H4" s="9"/>
      <c r="I4" s="9"/>
      <c r="J4" s="9"/>
      <c r="K4" s="9"/>
    </row>
    <row r="6" customFormat="false" ht="28.55" hidden="false" customHeight="false" outlineLevel="0" collapsed="false">
      <c r="B6" s="12" t="s">
        <v>52</v>
      </c>
      <c r="F6" s="12" t="s">
        <v>53</v>
      </c>
      <c r="J6" s="12" t="s">
        <v>54</v>
      </c>
    </row>
    <row r="7" customFormat="false" ht="24.45" hidden="false" customHeight="false" outlineLevel="0" collapsed="false">
      <c r="D7" s="13" t="n">
        <f aca="false">SUMIFS('Session Log'!K4:K253,'Session Log'!B4:B253,"&gt;="&amp;46023,'Session Log'!B4:B253,"&lt;="&amp;46387,'Session Log'!K4:K253,"&gt;0")+'Sports Betting'!H254</f>
        <v>0</v>
      </c>
      <c r="F7" s="13" t="n">
        <f aca="false">-SUMIFS('Session Log'!K4:K253,'Session Log'!B4:B253,"&gt;="&amp;46023,'Session Log'!B4:B253,"&lt;="&amp;46387,'Session Log'!K4:K253,"&lt;0")+'Sports Betting'!I254</f>
        <v>0</v>
      </c>
      <c r="J7" s="13" t="n">
        <f aca="false">D7-F7</f>
        <v>0</v>
      </c>
    </row>
    <row r="9" customFormat="false" ht="15" hidden="false" customHeight="false" outlineLevel="0" collapsed="false">
      <c r="B9" s="11" t="s">
        <v>55</v>
      </c>
      <c r="C9" s="9"/>
      <c r="D9" s="9"/>
      <c r="E9" s="9"/>
      <c r="F9" s="9"/>
      <c r="G9" s="9"/>
      <c r="H9" s="9"/>
      <c r="I9" s="9"/>
      <c r="J9" s="9"/>
      <c r="K9" s="9"/>
    </row>
    <row r="10" customFormat="false" ht="15" hidden="false" customHeight="false" outlineLevel="0" collapsed="false">
      <c r="B10" s="14" t="s">
        <v>56</v>
      </c>
      <c r="G10" s="15" t="n">
        <f aca="false">J7</f>
        <v>0</v>
      </c>
    </row>
    <row r="11" customFormat="false" ht="21.8" hidden="false" customHeight="false" outlineLevel="0" collapsed="false">
      <c r="B11" s="14" t="s">
        <v>57</v>
      </c>
      <c r="G11" s="15" t="n">
        <f aca="false">D7-MIN(0.9*F7,D7)</f>
        <v>0</v>
      </c>
    </row>
    <row r="12" customFormat="false" ht="21.8" hidden="false" customHeight="false" outlineLevel="0" collapsed="false">
      <c r="B12" s="14" t="s">
        <v>58</v>
      </c>
      <c r="G12" s="15" t="n">
        <f aca="false">MIN(F7,D7)*0.1</f>
        <v>0</v>
      </c>
    </row>
    <row r="13" customFormat="false" ht="21.8" hidden="false" customHeight="false" outlineLevel="0" collapsed="false">
      <c r="B13" s="14" t="s">
        <v>59</v>
      </c>
      <c r="G13" s="15" t="n">
        <f aca="false">D7</f>
        <v>0</v>
      </c>
    </row>
    <row r="14" customFormat="false" ht="15" hidden="false" customHeight="false" outlineLevel="0" collapsed="false">
      <c r="B14" s="14" t="s">
        <v>60</v>
      </c>
      <c r="G14" s="16" t="s">
        <v>61</v>
      </c>
    </row>
    <row r="15" customFormat="false" ht="21.8" hidden="false" customHeight="false" outlineLevel="0" collapsed="false">
      <c r="B15" s="17" t="s">
        <v>62</v>
      </c>
      <c r="G15" s="15" t="n">
        <f aca="false">IF(G14="Standard",D7,D7-MIN(0.9*F7,D7))</f>
        <v>0</v>
      </c>
    </row>
    <row r="17" customFormat="false" ht="15" hidden="false" customHeight="false" outlineLevel="0" collapsed="false">
      <c r="B17" s="11" t="s">
        <v>63</v>
      </c>
      <c r="C17" s="9"/>
      <c r="D17" s="9"/>
      <c r="E17" s="9"/>
      <c r="F17" s="9"/>
      <c r="G17" s="9"/>
      <c r="H17" s="9"/>
      <c r="I17" s="9"/>
      <c r="J17" s="9"/>
      <c r="K17" s="9"/>
    </row>
    <row r="18" customFormat="false" ht="15" hidden="false" customHeight="false" outlineLevel="0" collapsed="false">
      <c r="B18" s="14" t="s">
        <v>64</v>
      </c>
      <c r="G18" s="18" t="n">
        <v>0.24</v>
      </c>
    </row>
    <row r="19" customFormat="false" ht="15" hidden="false" customHeight="false" outlineLevel="0" collapsed="false">
      <c r="B19" s="14" t="s">
        <v>65</v>
      </c>
      <c r="G19" s="16" t="s">
        <v>66</v>
      </c>
    </row>
    <row r="20" customFormat="false" ht="15" hidden="false" customHeight="false" outlineLevel="0" collapsed="false">
      <c r="B20" s="14" t="s">
        <v>67</v>
      </c>
      <c r="G20" s="18" t="n">
        <v>0.0637</v>
      </c>
    </row>
    <row r="21" customFormat="false" ht="15" hidden="false" customHeight="false" outlineLevel="0" collapsed="false">
      <c r="B21" s="14" t="s">
        <v>68</v>
      </c>
      <c r="G21" s="19" t="str">
        <f aca="false">IFERROR(VLOOKUP(G19,'State Rules'!$A:$F,2,FALSE()),"See CPA - varies")</f>
        <v>Full netting</v>
      </c>
    </row>
    <row r="22" customFormat="false" ht="15" hidden="false" customHeight="false" outlineLevel="0" collapsed="false">
      <c r="B22" s="14" t="s">
        <v>69</v>
      </c>
      <c r="G22" s="15" t="n">
        <f aca="false">IF(G21="Full netting",MAX(J7,0)*G20,IF(G21="No deduction",D7*G20,0))</f>
        <v>0</v>
      </c>
    </row>
    <row r="23" customFormat="false" ht="15" hidden="false" customHeight="false" outlineLevel="0" collapsed="false">
      <c r="B23" s="17" t="s">
        <v>70</v>
      </c>
      <c r="G23" s="15" t="n">
        <f aca="false">IF(VLOOKUP(G19,'State Rules'!$A:$B,2,FALSE())="Full netting",0,IF(VLOOKUP(G19,'State Rules'!$A:$B,2,FALSE())="No deduction",0,G12*G20))</f>
        <v>0</v>
      </c>
    </row>
    <row r="24" customFormat="false" ht="28.55" hidden="false" customHeight="false" outlineLevel="0" collapsed="false">
      <c r="B24" s="20" t="s">
        <v>71</v>
      </c>
    </row>
    <row r="26" customFormat="false" ht="15" hidden="false" customHeight="false" outlineLevel="0" collapsed="false">
      <c r="B26" s="11" t="s">
        <v>72</v>
      </c>
      <c r="C26" s="9"/>
      <c r="D26" s="9"/>
      <c r="E26" s="9"/>
      <c r="F26" s="9"/>
      <c r="G26" s="9"/>
      <c r="H26" s="9"/>
      <c r="I26" s="9"/>
      <c r="J26" s="9"/>
      <c r="K26" s="9"/>
    </row>
    <row r="27" customFormat="false" ht="15" hidden="false" customHeight="false" outlineLevel="0" collapsed="false">
      <c r="B27" s="14" t="s">
        <v>73</v>
      </c>
      <c r="G27" s="15" t="n">
        <f aca="false">G12</f>
        <v>0</v>
      </c>
    </row>
    <row r="28" customFormat="false" ht="15" hidden="false" customHeight="false" outlineLevel="0" collapsed="false">
      <c r="B28" s="14" t="s">
        <v>74</v>
      </c>
      <c r="G28" s="15" t="n">
        <f aca="false">G27*G18</f>
        <v>0</v>
      </c>
    </row>
    <row r="29" customFormat="false" ht="21.8" hidden="false" customHeight="false" outlineLevel="0" collapsed="false">
      <c r="B29" s="17" t="s">
        <v>75</v>
      </c>
      <c r="G29" s="15" t="n">
        <f aca="false">G28+G23</f>
        <v>0</v>
      </c>
    </row>
    <row r="31" customFormat="false" ht="15" hidden="false" customHeight="false" outlineLevel="0" collapsed="false">
      <c r="B31" s="11" t="s">
        <v>76</v>
      </c>
      <c r="C31" s="9"/>
      <c r="D31" s="9"/>
      <c r="E31" s="9"/>
      <c r="F31" s="9"/>
      <c r="G31" s="9"/>
      <c r="H31" s="9"/>
      <c r="I31" s="9"/>
      <c r="J31" s="9"/>
      <c r="K31" s="9"/>
    </row>
    <row r="32" customFormat="false" ht="15" hidden="false" customHeight="false" outlineLevel="0" collapsed="false">
      <c r="B32" s="14" t="s">
        <v>77</v>
      </c>
      <c r="G32" s="16" t="s">
        <v>78</v>
      </c>
    </row>
    <row r="33" customFormat="false" ht="15" hidden="false" customHeight="false" outlineLevel="0" collapsed="false">
      <c r="B33" s="14" t="s">
        <v>79</v>
      </c>
      <c r="G33" s="16" t="s">
        <v>80</v>
      </c>
      <c r="H33" s="16" t="s">
        <v>80</v>
      </c>
    </row>
    <row r="34" customFormat="false" ht="15" hidden="false" customHeight="false" outlineLevel="0" collapsed="false">
      <c r="B34" s="14" t="s">
        <v>81</v>
      </c>
      <c r="G34" s="16" t="s">
        <v>80</v>
      </c>
      <c r="H34" s="16" t="s">
        <v>80</v>
      </c>
    </row>
    <row r="35" customFormat="false" ht="15" hidden="false" customHeight="false" outlineLevel="0" collapsed="false">
      <c r="B35" s="14" t="s">
        <v>82</v>
      </c>
      <c r="G35" s="16" t="s">
        <v>80</v>
      </c>
    </row>
    <row r="36" customFormat="false" ht="15" hidden="false" customHeight="false" outlineLevel="0" collapsed="false">
      <c r="B36" s="14" t="s">
        <v>83</v>
      </c>
      <c r="G36" s="16" t="s">
        <v>80</v>
      </c>
    </row>
    <row r="37" customFormat="false" ht="21.8" hidden="false" customHeight="false" outlineLevel="0" collapsed="false">
      <c r="B37" s="14" t="s">
        <v>84</v>
      </c>
      <c r="G37" s="21" t="n">
        <v>0</v>
      </c>
    </row>
    <row r="38" customFormat="false" ht="15" hidden="false" customHeight="false" outlineLevel="0" collapsed="false">
      <c r="B38" s="17" t="s">
        <v>85</v>
      </c>
      <c r="G38" s="15" t="n">
        <f aca="false">IF(AND(G32="MFS",G36="Yes"),0,(IF(G32="Single",16100,IF(G32="MFJ",32200,IF(G32="MFS",16100,IF(G32="HOH",24150,IF(G32="QSS",32200,16100))))))+(IF(OR(G32="Single",G32="HOH"),2050,1650))*(IF(G33="Yes",1,0)+IF(G34="Yes",1,0)+IF(OR(G32="MFJ",G32="QSS"),IF(H33="Yes",1,0)+IF(H34="Yes",1,0),0)))</f>
        <v>16100</v>
      </c>
    </row>
    <row r="39" customFormat="false" ht="15" hidden="false" customHeight="false" outlineLevel="0" collapsed="false">
      <c r="B39" s="14" t="s">
        <v>86</v>
      </c>
      <c r="G39" s="15" t="n">
        <f aca="false">G37+MIN(0.9*F7,D7)</f>
        <v>0</v>
      </c>
    </row>
    <row r="40" customFormat="false" ht="15" hidden="false" customHeight="false" outlineLevel="0" collapsed="false">
      <c r="B40" s="22" t="str">
        <f aca="false">IF(G35="Yes","NOTE: Claimed as a dependent - your standard deduction is limited (Pub 501). Verify separately before relying on this check.",IF(G39&lt;G38,"TAKE THE STANDARD DEDUCTION. Your itemized total is below it, so you CANNOT deduct gambling losses - you would owe tax on 100% of gross winnings.","ITEMIZING makes sense - your itemized total exceeds the standard deduction."))</f>
        <v>TAKE THE STANDARD DEDUCTION. Your itemized total is below it, so you CANNOT deduct gambling losses - you would owe tax on 100% of gross winnings.</v>
      </c>
      <c r="C40" s="22"/>
      <c r="D40" s="22"/>
      <c r="E40" s="22"/>
      <c r="F40" s="22"/>
      <c r="G40" s="22"/>
      <c r="H40" s="22"/>
      <c r="I40" s="22"/>
      <c r="J40" s="22"/>
      <c r="K40" s="22"/>
    </row>
    <row r="41" customFormat="false" ht="15" hidden="false" customHeight="false" outlineLevel="0" collapsed="false">
      <c r="B41" s="22"/>
      <c r="C41" s="22"/>
      <c r="D41" s="22"/>
      <c r="E41" s="22"/>
      <c r="F41" s="22"/>
      <c r="G41" s="22"/>
      <c r="H41" s="22"/>
      <c r="I41" s="22"/>
      <c r="J41" s="22"/>
      <c r="K41" s="22"/>
    </row>
    <row r="42" customFormat="false" ht="46.6" hidden="false" customHeight="false" outlineLevel="0" collapsed="false">
      <c r="B42" s="20" t="s">
        <v>87</v>
      </c>
    </row>
    <row r="44" customFormat="false" ht="15" hidden="false" customHeight="false" outlineLevel="0" collapsed="false">
      <c r="B44" s="11" t="s">
        <v>88</v>
      </c>
      <c r="C44" s="9"/>
      <c r="D44" s="9"/>
      <c r="E44" s="9"/>
      <c r="F44" s="9"/>
      <c r="G44" s="9"/>
      <c r="H44" s="9"/>
      <c r="I44" s="9"/>
      <c r="J44" s="9"/>
      <c r="K44" s="9"/>
    </row>
    <row r="45" customFormat="false" ht="15" hidden="false" customHeight="false" outlineLevel="0" collapsed="false">
      <c r="B45" s="14" t="s">
        <v>89</v>
      </c>
      <c r="G45" s="23" t="n">
        <f aca="false">COUNTA('W-2G Tracker'!B4:B253)</f>
        <v>0</v>
      </c>
    </row>
    <row r="46" customFormat="false" ht="15" hidden="false" customHeight="false" outlineLevel="0" collapsed="false">
      <c r="B46" s="14" t="s">
        <v>90</v>
      </c>
      <c r="G46" s="15" t="n">
        <f aca="false">'W-2G Tracker'!G254</f>
        <v>0</v>
      </c>
    </row>
    <row r="47" customFormat="false" ht="15" hidden="false" customHeight="false" outlineLevel="0" collapsed="false">
      <c r="B47" s="14" t="s">
        <v>91</v>
      </c>
      <c r="G47" s="15" t="n">
        <f aca="false">'W-2G Tracker'!M254</f>
        <v>0</v>
      </c>
    </row>
    <row r="48" customFormat="false" ht="15" hidden="false" customHeight="false" outlineLevel="0" collapsed="false">
      <c r="B48" s="17" t="s">
        <v>92</v>
      </c>
      <c r="G48" s="15" t="n">
        <f aca="false">G46-G47</f>
        <v>0</v>
      </c>
    </row>
    <row r="49" customFormat="false" ht="15" hidden="false" customHeight="false" outlineLevel="0" collapsed="false">
      <c r="B49" s="24" t="str">
        <f aca="false">IF(ROUND(G48,2)=0,"OK: all reported W-2G amounts are allocated.","REVIEW: an unallocated W-2G amount remains - reconcile before filing.")</f>
        <v>OK: all reported W-2G amounts are allocated.</v>
      </c>
      <c r="C49" s="24"/>
      <c r="D49" s="24"/>
      <c r="E49" s="24"/>
      <c r="F49" s="24"/>
      <c r="G49" s="24"/>
      <c r="H49" s="24"/>
      <c r="I49" s="24"/>
      <c r="J49" s="24"/>
      <c r="K49" s="24"/>
    </row>
    <row r="50" customFormat="false" ht="15" hidden="false" customHeight="false" outlineLevel="0" collapsed="false">
      <c r="B50" s="14" t="s">
        <v>93</v>
      </c>
      <c r="G50" s="15" t="n">
        <f aca="false">'W-2G Tracker'!H254</f>
        <v>0</v>
      </c>
      <c r="H50" s="15" t="n">
        <f aca="false">'W-2G Tracker'!I254</f>
        <v>0</v>
      </c>
    </row>
    <row r="52" customFormat="false" ht="15" hidden="false" customHeight="false" outlineLevel="0" collapsed="false">
      <c r="B52" s="11" t="s">
        <v>94</v>
      </c>
      <c r="C52" s="9"/>
      <c r="D52" s="9"/>
      <c r="E52" s="9"/>
      <c r="F52" s="9"/>
      <c r="G52" s="9"/>
      <c r="H52" s="9"/>
      <c r="I52" s="9"/>
      <c r="J52" s="9"/>
      <c r="K52" s="9"/>
    </row>
    <row r="53" customFormat="false" ht="15" hidden="false" customHeight="false" outlineLevel="0" collapsed="false">
      <c r="B53" s="14" t="s">
        <v>95</v>
      </c>
      <c r="G53" s="15" t="n">
        <f aca="false">'Prediction Markets'!K254</f>
        <v>0</v>
      </c>
    </row>
    <row r="54" customFormat="false" ht="21.8" hidden="false" customHeight="false" outlineLevel="0" collapsed="false">
      <c r="B54" s="14" t="s">
        <v>96</v>
      </c>
      <c r="G54" s="15" t="n">
        <f aca="false">'Prediction Markets'!O254</f>
        <v>0</v>
      </c>
    </row>
    <row r="55" customFormat="false" ht="21.8" hidden="false" customHeight="false" outlineLevel="0" collapsed="false">
      <c r="B55" s="14" t="s">
        <v>97</v>
      </c>
      <c r="G55" s="23" t="n">
        <f aca="false">COUNTIF('Prediction Markets'!M4:M253,"Open")</f>
        <v>0</v>
      </c>
    </row>
    <row r="56" customFormat="false" ht="28.55" hidden="false" customHeight="false" outlineLevel="0" collapsed="false">
      <c r="B56" s="20" t="s">
        <v>98</v>
      </c>
    </row>
    <row r="58" customFormat="false" ht="15" hidden="false" customHeight="false" outlineLevel="0" collapsed="false">
      <c r="B58" s="11" t="s">
        <v>99</v>
      </c>
      <c r="C58" s="9"/>
      <c r="D58" s="9"/>
      <c r="E58" s="9"/>
      <c r="F58" s="9"/>
      <c r="G58" s="9"/>
      <c r="H58" s="9"/>
      <c r="I58" s="9"/>
      <c r="J58" s="9"/>
      <c r="K58" s="9"/>
    </row>
    <row r="60" customFormat="false" ht="15" hidden="false" customHeight="false" outlineLevel="0" collapsed="false">
      <c r="E60" s="17" t="s">
        <v>100</v>
      </c>
      <c r="H60" s="17" t="s">
        <v>101</v>
      </c>
      <c r="J60" s="17" t="s">
        <v>102</v>
      </c>
    </row>
    <row r="61" customFormat="false" ht="15" hidden="false" customHeight="false" outlineLevel="0" collapsed="false">
      <c r="B61" s="14" t="s">
        <v>103</v>
      </c>
      <c r="E61" s="15" t="n">
        <f aca="false">D7</f>
        <v>0</v>
      </c>
      <c r="H61" s="15" t="n">
        <f aca="false">D7</f>
        <v>0</v>
      </c>
      <c r="J61" s="15" t="n">
        <f aca="false">E61-H61</f>
        <v>0</v>
      </c>
    </row>
    <row r="62" customFormat="false" ht="15" hidden="false" customHeight="false" outlineLevel="0" collapsed="false">
      <c r="B62" s="14" t="s">
        <v>104</v>
      </c>
      <c r="E62" s="15" t="n">
        <f aca="false">MIN(0.9*F7,D7)</f>
        <v>0</v>
      </c>
      <c r="H62" s="15" t="n">
        <f aca="false">MIN(F7,D7)</f>
        <v>0</v>
      </c>
      <c r="J62" s="15" t="n">
        <f aca="false">E62-H62</f>
        <v>0</v>
      </c>
    </row>
    <row r="63" customFormat="false" ht="15" hidden="false" customHeight="false" outlineLevel="0" collapsed="false">
      <c r="B63" s="14" t="s">
        <v>105</v>
      </c>
      <c r="E63" s="15" t="n">
        <f aca="false">D7-E62</f>
        <v>0</v>
      </c>
      <c r="H63" s="15" t="n">
        <f aca="false">MAX(D7-H62,0)</f>
        <v>0</v>
      </c>
      <c r="J63" s="15" t="n">
        <f aca="false">E63-H63</f>
        <v>0</v>
      </c>
    </row>
    <row r="64" customFormat="false" ht="15" hidden="false" customHeight="false" outlineLevel="0" collapsed="false">
      <c r="B64" s="14" t="s">
        <v>106</v>
      </c>
      <c r="E64" s="15" t="n">
        <f aca="false">E63*G18</f>
        <v>0</v>
      </c>
      <c r="H64" s="15" t="n">
        <f aca="false">H63*G20</f>
        <v>0</v>
      </c>
      <c r="J64" s="15" t="n">
        <f aca="false">E64-H64</f>
        <v>0</v>
      </c>
    </row>
    <row r="66" customFormat="false" ht="15" hidden="false" customHeight="false" outlineLevel="0" collapsed="false">
      <c r="B66" s="11" t="s">
        <v>107</v>
      </c>
      <c r="C66" s="9"/>
      <c r="D66" s="9"/>
      <c r="E66" s="9"/>
      <c r="F66" s="9"/>
      <c r="G66" s="9"/>
      <c r="H66" s="9"/>
      <c r="I66" s="9"/>
      <c r="J66" s="9"/>
      <c r="K66" s="9"/>
    </row>
    <row r="67" customFormat="false" ht="15" hidden="false" customHeight="false" outlineLevel="0" collapsed="false">
      <c r="B67" s="14" t="s">
        <v>108</v>
      </c>
      <c r="G67" s="23" t="n">
        <f aca="false">COUNTIF('Session Log'!P4:P253,"OUT OF 2026")</f>
        <v>0</v>
      </c>
    </row>
    <row r="68" customFormat="false" ht="15" hidden="false" customHeight="false" outlineLevel="0" collapsed="false">
      <c r="B68" s="14" t="s">
        <v>109</v>
      </c>
      <c r="G68" s="23" t="n">
        <f aca="false">COUNTIF('Session Log'!P4:P253,"NEEDS TRACKED-PLAY Y/N")</f>
        <v>0</v>
      </c>
    </row>
    <row r="69" customFormat="false" ht="15" hidden="false" customHeight="false" outlineLevel="0" collapsed="false">
      <c r="B69" s="14" t="s">
        <v>110</v>
      </c>
      <c r="G69" s="23" t="n">
        <f aca="false">COUNTIF('Sports Betting'!R4:R253,"OUT OF 2026")</f>
        <v>0</v>
      </c>
    </row>
    <row r="70" customFormat="false" ht="21.8" hidden="false" customHeight="false" outlineLevel="0" collapsed="false">
      <c r="B70" s="14" t="s">
        <v>111</v>
      </c>
      <c r="G70" s="23" t="n">
        <f aca="false">COUNTIF('Crypto Dispositions'!R4:R253,"OUT OF 2026")+COUNTIF('Crypto Dispositions'!R4:R253,"NEEDS ACQUIRED DATE")</f>
        <v>0</v>
      </c>
    </row>
    <row r="71" customFormat="false" ht="19.5" hidden="false" customHeight="false" outlineLevel="0" collapsed="false">
      <c r="B71" s="20" t="s">
        <v>112</v>
      </c>
    </row>
    <row r="73" customFormat="false" ht="37.55" hidden="false" customHeight="false" outlineLevel="0" collapsed="false">
      <c r="B73" s="20" t="s">
        <v>113</v>
      </c>
    </row>
  </sheetData>
  <sheetProtection sheet="true" formatColumns="false" formatRows="false" sort="false" autoFilter="false"/>
  <mergeCells count="2">
    <mergeCell ref="B40:K41"/>
    <mergeCell ref="B49:K49"/>
  </mergeCells>
  <dataValidations count="12">
    <dataValidation allowBlank="false" error="Choose one of the listed values." errorStyle="stop" operator="between" showDropDown="false" showErrorMessage="true" showInputMessage="false" sqref="G14" type="list">
      <formula1>"Itemize,Standard,Professional (Sch C)"</formula1>
      <formula2>0</formula2>
    </dataValidation>
    <dataValidation allowBlank="true" error="Enter a decimal rate between 0 and 1 (e.g. 0.24)." errorStyle="stop" operator="between" showDropDown="false" showErrorMessage="true" showInputMessage="false" sqref="G18" type="decimal">
      <formula1>0</formula1>
      <formula2>1</formula2>
    </dataValidation>
    <dataValidation allowBlank="false" error="Choose one of the listed values." errorStyle="stop" operator="between" showDropDown="false" showErrorMessage="true" showInputMessage="false" sqref="G19" type="list">
      <formula1>"NJ,CT,IL,IN,KS,MA,NC,OH,RI,WV,WI,Other"</formula1>
      <formula2>0</formula2>
    </dataValidation>
    <dataValidation allowBlank="true" error="Enter a decimal rate between 0 and 1 (e.g. 0.24)." errorStyle="stop" operator="between" showDropDown="false" showErrorMessage="true" showInputMessage="false" sqref="G20" type="decimal">
      <formula1>0</formula1>
      <formula2>1</formula2>
    </dataValidation>
    <dataValidation allowBlank="false" error="Choose one of the listed values." errorStyle="stop" operator="between" showDropDown="false" showErrorMessage="true" showInputMessage="false" sqref="G32" type="list">
      <formula1>"Single,MFJ,MFS,HOH,QSS"</formula1>
      <formula2>0</formula2>
    </dataValidation>
    <dataValidation allowBlank="false" error="Choose one of the listed values." errorStyle="stop" operator="between" showDropDown="false" showErrorMessage="true" showInputMessage="false" sqref="G33" type="list">
      <formula1>"Yes,No"</formula1>
      <formula2>0</formula2>
    </dataValidation>
    <dataValidation allowBlank="false" error="Choose one of the listed values." errorStyle="stop" operator="between" showDropDown="false" showErrorMessage="true" showInputMessage="false" sqref="H33" type="list">
      <formula1>"Yes,No"</formula1>
      <formula2>0</formula2>
    </dataValidation>
    <dataValidation allowBlank="false" error="Choose one of the listed values." errorStyle="stop" operator="between" showDropDown="false" showErrorMessage="true" showInputMessage="false" sqref="G34" type="list">
      <formula1>"Yes,No"</formula1>
      <formula2>0</formula2>
    </dataValidation>
    <dataValidation allowBlank="false" error="Choose one of the listed values." errorStyle="stop" operator="between" showDropDown="false" showErrorMessage="true" showInputMessage="false" sqref="H34" type="list">
      <formula1>"Yes,No"</formula1>
      <formula2>0</formula2>
    </dataValidation>
    <dataValidation allowBlank="false" error="Choose one of the listed values." errorStyle="stop" operator="between" showDropDown="false" showErrorMessage="true" showInputMessage="false" sqref="G35" type="list">
      <formula1>"Yes,No"</formula1>
      <formula2>0</formula2>
    </dataValidation>
    <dataValidation allowBlank="false" error="Choose one of the listed values." errorStyle="stop" operator="between" showDropDown="false" showErrorMessage="true" showInputMessage="false" sqref="G36" type="list">
      <formula1>"Yes,No"</formula1>
      <formula2>0</formula2>
    </dataValidation>
    <dataValidation allowBlank="true" error="Enter a non-negative number." errorStyle="stop" operator="between" showDropDown="false" showErrorMessage="true" showInputMessage="false" sqref="G37" type="decimal">
      <formula1>0</formula1>
      <formula2>100000000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4" min="3" style="0" width="9"/>
    <col collapsed="false" customWidth="true" hidden="false" outlineLevel="0" max="5" min="5" style="0" width="22"/>
    <col collapsed="false" customWidth="true" hidden="false" outlineLevel="0" max="6" min="6" style="0" width="16"/>
    <col collapsed="false" customWidth="true" hidden="false" outlineLevel="0" max="7" min="7" style="0" width="11"/>
    <col collapsed="false" customWidth="true" hidden="false" outlineLevel="0" max="10" min="8" style="0" width="12"/>
    <col collapsed="false" customWidth="true" hidden="false" outlineLevel="0" max="11" min="11" style="0" width="13"/>
    <col collapsed="false" customWidth="true" hidden="false" outlineLevel="0" max="12" min="12" style="0" width="8"/>
    <col collapsed="false" customWidth="true" hidden="false" outlineLevel="0" max="13" min="13" style="0" width="13"/>
    <col collapsed="false" customWidth="true" hidden="false" outlineLevel="0" max="14" min="14" style="0" width="16"/>
    <col collapsed="false" customWidth="true" hidden="false" outlineLevel="0" max="15" min="15" style="0" width="26"/>
    <col collapsed="false" customWidth="true" hidden="false" outlineLevel="0" max="16" min="16" style="0" width="22"/>
    <col collapsed="false" customWidth="true" hidden="false" outlineLevel="0" max="17" min="17" style="0" width="24"/>
  </cols>
  <sheetData>
    <row r="1" customFormat="false" ht="17.35" hidden="false" customHeight="false" outlineLevel="0" collapsed="false">
      <c r="A1" s="25" t="s">
        <v>114</v>
      </c>
    </row>
    <row r="2" customFormat="false" ht="625.15" hidden="false" customHeight="false" outlineLevel="0" collapsed="false">
      <c r="A2" s="20" t="s">
        <v>115</v>
      </c>
    </row>
    <row r="3" customFormat="false" ht="31.95" hidden="false" customHeight="false" outlineLevel="0" collapsed="false">
      <c r="A3" s="26" t="s">
        <v>116</v>
      </c>
      <c r="B3" s="26" t="s">
        <v>117</v>
      </c>
      <c r="C3" s="26" t="s">
        <v>118</v>
      </c>
      <c r="D3" s="26" t="s">
        <v>119</v>
      </c>
      <c r="E3" s="26" t="s">
        <v>120</v>
      </c>
      <c r="F3" s="26" t="s">
        <v>121</v>
      </c>
      <c r="G3" s="26" t="s">
        <v>122</v>
      </c>
      <c r="H3" s="26" t="s">
        <v>123</v>
      </c>
      <c r="I3" s="26" t="s">
        <v>124</v>
      </c>
      <c r="J3" s="26" t="s">
        <v>125</v>
      </c>
      <c r="K3" s="26" t="s">
        <v>126</v>
      </c>
      <c r="L3" s="26" t="s">
        <v>127</v>
      </c>
      <c r="M3" s="26" t="s">
        <v>128</v>
      </c>
      <c r="N3" s="26" t="s">
        <v>129</v>
      </c>
      <c r="O3" s="26" t="s">
        <v>130</v>
      </c>
      <c r="P3" s="26" t="s">
        <v>131</v>
      </c>
      <c r="Q3" s="26" t="s">
        <v>132</v>
      </c>
    </row>
    <row r="4" customFormat="false" ht="15" hidden="false" customHeight="false" outlineLevel="0" collapsed="false">
      <c r="A4" s="27" t="n">
        <v>1</v>
      </c>
      <c r="B4" s="28"/>
      <c r="C4" s="29"/>
      <c r="D4" s="29"/>
      <c r="E4" s="29"/>
      <c r="F4" s="29"/>
      <c r="G4" s="29"/>
      <c r="H4" s="30"/>
      <c r="I4" s="30"/>
      <c r="J4" s="30"/>
      <c r="K4" s="31" t="str">
        <f aca="false">IF($B4="","",J4-H4-I4)</f>
        <v/>
      </c>
      <c r="L4" s="29"/>
      <c r="M4" s="30"/>
      <c r="N4" s="29"/>
      <c r="O4" s="32" t="str">
        <f aca="false">IF($B4="","",E4&amp;" | "&amp;F4&amp;" | "&amp;TEXT(B4,"yyyy-mm-dd"))</f>
        <v/>
      </c>
      <c r="P4" s="32" t="str">
        <f aca="false">IF($B4="","",IF(OR(NOT(ISNUMBER(B4)),B4&lt;46023,B4&gt;46387),"OUT OF 2026",IF(G4="","NEEDS TRACKED-PLAY Y/N","OK")))</f>
        <v/>
      </c>
      <c r="Q4" s="29"/>
    </row>
    <row r="5" customFormat="false" ht="15" hidden="false" customHeight="false" outlineLevel="0" collapsed="false">
      <c r="A5" s="27" t="n">
        <v>2</v>
      </c>
      <c r="B5" s="28"/>
      <c r="C5" s="29"/>
      <c r="D5" s="29"/>
      <c r="E5" s="29"/>
      <c r="F5" s="29"/>
      <c r="G5" s="29"/>
      <c r="H5" s="30"/>
      <c r="I5" s="30"/>
      <c r="J5" s="30"/>
      <c r="K5" s="31" t="str">
        <f aca="false">IF($B5="","",J5-H5-I5)</f>
        <v/>
      </c>
      <c r="L5" s="29"/>
      <c r="M5" s="30"/>
      <c r="N5" s="29"/>
      <c r="O5" s="32" t="str">
        <f aca="false">IF($B5="","",E5&amp;" | "&amp;F5&amp;" | "&amp;TEXT(B5,"yyyy-mm-dd"))</f>
        <v/>
      </c>
      <c r="P5" s="32" t="str">
        <f aca="false">IF($B5="","",IF(OR(NOT(ISNUMBER(B5)),B5&lt;46023,B5&gt;46387),"OUT OF 2026",IF(G5="","NEEDS TRACKED-PLAY Y/N","OK")))</f>
        <v/>
      </c>
      <c r="Q5" s="29"/>
    </row>
    <row r="6" customFormat="false" ht="15" hidden="false" customHeight="false" outlineLevel="0" collapsed="false">
      <c r="A6" s="27" t="n">
        <v>3</v>
      </c>
      <c r="B6" s="28"/>
      <c r="C6" s="29"/>
      <c r="D6" s="29"/>
      <c r="E6" s="29"/>
      <c r="F6" s="29"/>
      <c r="G6" s="29"/>
      <c r="H6" s="30"/>
      <c r="I6" s="30"/>
      <c r="J6" s="30"/>
      <c r="K6" s="31" t="str">
        <f aca="false">IF($B6="","",J6-H6-I6)</f>
        <v/>
      </c>
      <c r="L6" s="29"/>
      <c r="M6" s="30"/>
      <c r="N6" s="29"/>
      <c r="O6" s="32" t="str">
        <f aca="false">IF($B6="","",E6&amp;" | "&amp;F6&amp;" | "&amp;TEXT(B6,"yyyy-mm-dd"))</f>
        <v/>
      </c>
      <c r="P6" s="32" t="str">
        <f aca="false">IF($B6="","",IF(OR(NOT(ISNUMBER(B6)),B6&lt;46023,B6&gt;46387),"OUT OF 2026",IF(G6="","NEEDS TRACKED-PLAY Y/N","OK")))</f>
        <v/>
      </c>
      <c r="Q6" s="29"/>
    </row>
    <row r="7" customFormat="false" ht="15" hidden="false" customHeight="false" outlineLevel="0" collapsed="false">
      <c r="A7" s="27" t="n">
        <v>4</v>
      </c>
      <c r="B7" s="28"/>
      <c r="C7" s="29"/>
      <c r="D7" s="29"/>
      <c r="E7" s="29"/>
      <c r="F7" s="29"/>
      <c r="G7" s="29"/>
      <c r="H7" s="30"/>
      <c r="I7" s="30"/>
      <c r="J7" s="30"/>
      <c r="K7" s="31" t="str">
        <f aca="false">IF($B7="","",J7-H7-I7)</f>
        <v/>
      </c>
      <c r="L7" s="29"/>
      <c r="M7" s="30"/>
      <c r="N7" s="29"/>
      <c r="O7" s="32" t="str">
        <f aca="false">IF($B7="","",E7&amp;" | "&amp;F7&amp;" | "&amp;TEXT(B7,"yyyy-mm-dd"))</f>
        <v/>
      </c>
      <c r="P7" s="32" t="str">
        <f aca="false">IF($B7="","",IF(OR(NOT(ISNUMBER(B7)),B7&lt;46023,B7&gt;46387),"OUT OF 2026",IF(G7="","NEEDS TRACKED-PLAY Y/N","OK")))</f>
        <v/>
      </c>
      <c r="Q7" s="29"/>
    </row>
    <row r="8" customFormat="false" ht="15" hidden="false" customHeight="false" outlineLevel="0" collapsed="false">
      <c r="A8" s="27" t="n">
        <v>5</v>
      </c>
      <c r="B8" s="28"/>
      <c r="C8" s="29"/>
      <c r="D8" s="29"/>
      <c r="E8" s="29"/>
      <c r="F8" s="29"/>
      <c r="G8" s="29"/>
      <c r="H8" s="30"/>
      <c r="I8" s="30"/>
      <c r="J8" s="30"/>
      <c r="K8" s="31" t="str">
        <f aca="false">IF($B8="","",J8-H8-I8)</f>
        <v/>
      </c>
      <c r="L8" s="29"/>
      <c r="M8" s="30"/>
      <c r="N8" s="29"/>
      <c r="O8" s="32" t="str">
        <f aca="false">IF($B8="","",E8&amp;" | "&amp;F8&amp;" | "&amp;TEXT(B8,"yyyy-mm-dd"))</f>
        <v/>
      </c>
      <c r="P8" s="32" t="str">
        <f aca="false">IF($B8="","",IF(OR(NOT(ISNUMBER(B8)),B8&lt;46023,B8&gt;46387),"OUT OF 2026",IF(G8="","NEEDS TRACKED-PLAY Y/N","OK")))</f>
        <v/>
      </c>
      <c r="Q8" s="29"/>
    </row>
    <row r="9" customFormat="false" ht="15" hidden="false" customHeight="false" outlineLevel="0" collapsed="false">
      <c r="A9" s="27" t="n">
        <v>6</v>
      </c>
      <c r="B9" s="28"/>
      <c r="C9" s="29"/>
      <c r="D9" s="29"/>
      <c r="E9" s="29"/>
      <c r="F9" s="29"/>
      <c r="G9" s="29"/>
      <c r="H9" s="30"/>
      <c r="I9" s="30"/>
      <c r="J9" s="30"/>
      <c r="K9" s="31" t="str">
        <f aca="false">IF($B9="","",J9-H9-I9)</f>
        <v/>
      </c>
      <c r="L9" s="29"/>
      <c r="M9" s="30"/>
      <c r="N9" s="29"/>
      <c r="O9" s="32" t="str">
        <f aca="false">IF($B9="","",E9&amp;" | "&amp;F9&amp;" | "&amp;TEXT(B9,"yyyy-mm-dd"))</f>
        <v/>
      </c>
      <c r="P9" s="32" t="str">
        <f aca="false">IF($B9="","",IF(OR(NOT(ISNUMBER(B9)),B9&lt;46023,B9&gt;46387),"OUT OF 2026",IF(G9="","NEEDS TRACKED-PLAY Y/N","OK")))</f>
        <v/>
      </c>
      <c r="Q9" s="29"/>
    </row>
    <row r="10" customFormat="false" ht="15" hidden="false" customHeight="false" outlineLevel="0" collapsed="false">
      <c r="A10" s="27" t="n">
        <v>7</v>
      </c>
      <c r="B10" s="28"/>
      <c r="C10" s="29"/>
      <c r="D10" s="29"/>
      <c r="E10" s="29"/>
      <c r="F10" s="29"/>
      <c r="G10" s="29"/>
      <c r="H10" s="30"/>
      <c r="I10" s="30"/>
      <c r="J10" s="30"/>
      <c r="K10" s="31" t="str">
        <f aca="false">IF($B10="","",J10-H10-I10)</f>
        <v/>
      </c>
      <c r="L10" s="29"/>
      <c r="M10" s="30"/>
      <c r="N10" s="29"/>
      <c r="O10" s="32" t="str">
        <f aca="false">IF($B10="","",E10&amp;" | "&amp;F10&amp;" | "&amp;TEXT(B10,"yyyy-mm-dd"))</f>
        <v/>
      </c>
      <c r="P10" s="32" t="str">
        <f aca="false">IF($B10="","",IF(OR(NOT(ISNUMBER(B10)),B10&lt;46023,B10&gt;46387),"OUT OF 2026",IF(G10="","NEEDS TRACKED-PLAY Y/N","OK")))</f>
        <v/>
      </c>
      <c r="Q10" s="29"/>
    </row>
    <row r="11" customFormat="false" ht="15" hidden="false" customHeight="false" outlineLevel="0" collapsed="false">
      <c r="A11" s="27" t="n">
        <v>8</v>
      </c>
      <c r="B11" s="28"/>
      <c r="C11" s="29"/>
      <c r="D11" s="29"/>
      <c r="E11" s="29"/>
      <c r="F11" s="29"/>
      <c r="G11" s="29"/>
      <c r="H11" s="30"/>
      <c r="I11" s="30"/>
      <c r="J11" s="30"/>
      <c r="K11" s="31" t="str">
        <f aca="false">IF($B11="","",J11-H11-I11)</f>
        <v/>
      </c>
      <c r="L11" s="29"/>
      <c r="M11" s="30"/>
      <c r="N11" s="29"/>
      <c r="O11" s="32" t="str">
        <f aca="false">IF($B11="","",E11&amp;" | "&amp;F11&amp;" | "&amp;TEXT(B11,"yyyy-mm-dd"))</f>
        <v/>
      </c>
      <c r="P11" s="32" t="str">
        <f aca="false">IF($B11="","",IF(OR(NOT(ISNUMBER(B11)),B11&lt;46023,B11&gt;46387),"OUT OF 2026",IF(G11="","NEEDS TRACKED-PLAY Y/N","OK")))</f>
        <v/>
      </c>
      <c r="Q11" s="29"/>
    </row>
    <row r="12" customFormat="false" ht="15" hidden="false" customHeight="false" outlineLevel="0" collapsed="false">
      <c r="A12" s="27" t="n">
        <v>9</v>
      </c>
      <c r="B12" s="28"/>
      <c r="C12" s="29"/>
      <c r="D12" s="29"/>
      <c r="E12" s="29"/>
      <c r="F12" s="29"/>
      <c r="G12" s="29"/>
      <c r="H12" s="30"/>
      <c r="I12" s="30"/>
      <c r="J12" s="30"/>
      <c r="K12" s="31" t="str">
        <f aca="false">IF($B12="","",J12-H12-I12)</f>
        <v/>
      </c>
      <c r="L12" s="29"/>
      <c r="M12" s="30"/>
      <c r="N12" s="29"/>
      <c r="O12" s="32" t="str">
        <f aca="false">IF($B12="","",E12&amp;" | "&amp;F12&amp;" | "&amp;TEXT(B12,"yyyy-mm-dd"))</f>
        <v/>
      </c>
      <c r="P12" s="32" t="str">
        <f aca="false">IF($B12="","",IF(OR(NOT(ISNUMBER(B12)),B12&lt;46023,B12&gt;46387),"OUT OF 2026",IF(G12="","NEEDS TRACKED-PLAY Y/N","OK")))</f>
        <v/>
      </c>
      <c r="Q12" s="29"/>
    </row>
    <row r="13" customFormat="false" ht="15" hidden="false" customHeight="false" outlineLevel="0" collapsed="false">
      <c r="A13" s="27" t="n">
        <v>10</v>
      </c>
      <c r="B13" s="28"/>
      <c r="C13" s="29"/>
      <c r="D13" s="29"/>
      <c r="E13" s="29"/>
      <c r="F13" s="29"/>
      <c r="G13" s="29"/>
      <c r="H13" s="30"/>
      <c r="I13" s="30"/>
      <c r="J13" s="30"/>
      <c r="K13" s="31" t="str">
        <f aca="false">IF($B13="","",J13-H13-I13)</f>
        <v/>
      </c>
      <c r="L13" s="29"/>
      <c r="M13" s="30"/>
      <c r="N13" s="29"/>
      <c r="O13" s="32" t="str">
        <f aca="false">IF($B13="","",E13&amp;" | "&amp;F13&amp;" | "&amp;TEXT(B13,"yyyy-mm-dd"))</f>
        <v/>
      </c>
      <c r="P13" s="32" t="str">
        <f aca="false">IF($B13="","",IF(OR(NOT(ISNUMBER(B13)),B13&lt;46023,B13&gt;46387),"OUT OF 2026",IF(G13="","NEEDS TRACKED-PLAY Y/N","OK")))</f>
        <v/>
      </c>
      <c r="Q13" s="29"/>
    </row>
    <row r="14" customFormat="false" ht="15" hidden="false" customHeight="false" outlineLevel="0" collapsed="false">
      <c r="A14" s="27" t="n">
        <v>11</v>
      </c>
      <c r="B14" s="28"/>
      <c r="C14" s="29"/>
      <c r="D14" s="29"/>
      <c r="E14" s="29"/>
      <c r="F14" s="29"/>
      <c r="G14" s="29"/>
      <c r="H14" s="30"/>
      <c r="I14" s="30"/>
      <c r="J14" s="30"/>
      <c r="K14" s="31" t="str">
        <f aca="false">IF($B14="","",J14-H14-I14)</f>
        <v/>
      </c>
      <c r="L14" s="29"/>
      <c r="M14" s="30"/>
      <c r="N14" s="29"/>
      <c r="O14" s="32" t="str">
        <f aca="false">IF($B14="","",E14&amp;" | "&amp;F14&amp;" | "&amp;TEXT(B14,"yyyy-mm-dd"))</f>
        <v/>
      </c>
      <c r="P14" s="32" t="str">
        <f aca="false">IF($B14="","",IF(OR(NOT(ISNUMBER(B14)),B14&lt;46023,B14&gt;46387),"OUT OF 2026",IF(G14="","NEEDS TRACKED-PLAY Y/N","OK")))</f>
        <v/>
      </c>
      <c r="Q14" s="29"/>
    </row>
    <row r="15" customFormat="false" ht="15" hidden="false" customHeight="false" outlineLevel="0" collapsed="false">
      <c r="A15" s="27" t="n">
        <v>12</v>
      </c>
      <c r="B15" s="28"/>
      <c r="C15" s="29"/>
      <c r="D15" s="29"/>
      <c r="E15" s="29"/>
      <c r="F15" s="29"/>
      <c r="G15" s="29"/>
      <c r="H15" s="30"/>
      <c r="I15" s="30"/>
      <c r="J15" s="30"/>
      <c r="K15" s="31" t="str">
        <f aca="false">IF($B15="","",J15-H15-I15)</f>
        <v/>
      </c>
      <c r="L15" s="29"/>
      <c r="M15" s="30"/>
      <c r="N15" s="29"/>
      <c r="O15" s="32" t="str">
        <f aca="false">IF($B15="","",E15&amp;" | "&amp;F15&amp;" | "&amp;TEXT(B15,"yyyy-mm-dd"))</f>
        <v/>
      </c>
      <c r="P15" s="32" t="str">
        <f aca="false">IF($B15="","",IF(OR(NOT(ISNUMBER(B15)),B15&lt;46023,B15&gt;46387),"OUT OF 2026",IF(G15="","NEEDS TRACKED-PLAY Y/N","OK")))</f>
        <v/>
      </c>
      <c r="Q15" s="29"/>
    </row>
    <row r="16" customFormat="false" ht="15" hidden="false" customHeight="false" outlineLevel="0" collapsed="false">
      <c r="A16" s="27" t="n">
        <v>13</v>
      </c>
      <c r="B16" s="28"/>
      <c r="C16" s="29"/>
      <c r="D16" s="29"/>
      <c r="E16" s="29"/>
      <c r="F16" s="29"/>
      <c r="G16" s="29"/>
      <c r="H16" s="30"/>
      <c r="I16" s="30"/>
      <c r="J16" s="30"/>
      <c r="K16" s="31" t="str">
        <f aca="false">IF($B16="","",J16-H16-I16)</f>
        <v/>
      </c>
      <c r="L16" s="29"/>
      <c r="M16" s="30"/>
      <c r="N16" s="29"/>
      <c r="O16" s="32" t="str">
        <f aca="false">IF($B16="","",E16&amp;" | "&amp;F16&amp;" | "&amp;TEXT(B16,"yyyy-mm-dd"))</f>
        <v/>
      </c>
      <c r="P16" s="32" t="str">
        <f aca="false">IF($B16="","",IF(OR(NOT(ISNUMBER(B16)),B16&lt;46023,B16&gt;46387),"OUT OF 2026",IF(G16="","NEEDS TRACKED-PLAY Y/N","OK")))</f>
        <v/>
      </c>
      <c r="Q16" s="29"/>
    </row>
    <row r="17" customFormat="false" ht="15" hidden="false" customHeight="false" outlineLevel="0" collapsed="false">
      <c r="A17" s="27" t="n">
        <v>14</v>
      </c>
      <c r="B17" s="28"/>
      <c r="C17" s="29"/>
      <c r="D17" s="29"/>
      <c r="E17" s="29"/>
      <c r="F17" s="29"/>
      <c r="G17" s="29"/>
      <c r="H17" s="30"/>
      <c r="I17" s="30"/>
      <c r="J17" s="30"/>
      <c r="K17" s="31" t="str">
        <f aca="false">IF($B17="","",J17-H17-I17)</f>
        <v/>
      </c>
      <c r="L17" s="29"/>
      <c r="M17" s="30"/>
      <c r="N17" s="29"/>
      <c r="O17" s="32" t="str">
        <f aca="false">IF($B17="","",E17&amp;" | "&amp;F17&amp;" | "&amp;TEXT(B17,"yyyy-mm-dd"))</f>
        <v/>
      </c>
      <c r="P17" s="32" t="str">
        <f aca="false">IF($B17="","",IF(OR(NOT(ISNUMBER(B17)),B17&lt;46023,B17&gt;46387),"OUT OF 2026",IF(G17="","NEEDS TRACKED-PLAY Y/N","OK")))</f>
        <v/>
      </c>
      <c r="Q17" s="29"/>
    </row>
    <row r="18" customFormat="false" ht="15" hidden="false" customHeight="false" outlineLevel="0" collapsed="false">
      <c r="A18" s="27" t="n">
        <v>15</v>
      </c>
      <c r="B18" s="28"/>
      <c r="C18" s="29"/>
      <c r="D18" s="29"/>
      <c r="E18" s="29"/>
      <c r="F18" s="29"/>
      <c r="G18" s="29"/>
      <c r="H18" s="30"/>
      <c r="I18" s="30"/>
      <c r="J18" s="30"/>
      <c r="K18" s="31" t="str">
        <f aca="false">IF($B18="","",J18-H18-I18)</f>
        <v/>
      </c>
      <c r="L18" s="29"/>
      <c r="M18" s="30"/>
      <c r="N18" s="29"/>
      <c r="O18" s="32" t="str">
        <f aca="false">IF($B18="","",E18&amp;" | "&amp;F18&amp;" | "&amp;TEXT(B18,"yyyy-mm-dd"))</f>
        <v/>
      </c>
      <c r="P18" s="32" t="str">
        <f aca="false">IF($B18="","",IF(OR(NOT(ISNUMBER(B18)),B18&lt;46023,B18&gt;46387),"OUT OF 2026",IF(G18="","NEEDS TRACKED-PLAY Y/N","OK")))</f>
        <v/>
      </c>
      <c r="Q18" s="29"/>
    </row>
    <row r="19" customFormat="false" ht="15" hidden="false" customHeight="false" outlineLevel="0" collapsed="false">
      <c r="A19" s="27" t="n">
        <v>16</v>
      </c>
      <c r="B19" s="28"/>
      <c r="C19" s="29"/>
      <c r="D19" s="29"/>
      <c r="E19" s="29"/>
      <c r="F19" s="29"/>
      <c r="G19" s="29"/>
      <c r="H19" s="30"/>
      <c r="I19" s="30"/>
      <c r="J19" s="30"/>
      <c r="K19" s="31" t="str">
        <f aca="false">IF($B19="","",J19-H19-I19)</f>
        <v/>
      </c>
      <c r="L19" s="29"/>
      <c r="M19" s="30"/>
      <c r="N19" s="29"/>
      <c r="O19" s="32" t="str">
        <f aca="false">IF($B19="","",E19&amp;" | "&amp;F19&amp;" | "&amp;TEXT(B19,"yyyy-mm-dd"))</f>
        <v/>
      </c>
      <c r="P19" s="32" t="str">
        <f aca="false">IF($B19="","",IF(OR(NOT(ISNUMBER(B19)),B19&lt;46023,B19&gt;46387),"OUT OF 2026",IF(G19="","NEEDS TRACKED-PLAY Y/N","OK")))</f>
        <v/>
      </c>
      <c r="Q19" s="29"/>
    </row>
    <row r="20" customFormat="false" ht="15" hidden="false" customHeight="false" outlineLevel="0" collapsed="false">
      <c r="A20" s="27" t="n">
        <v>17</v>
      </c>
      <c r="B20" s="28"/>
      <c r="C20" s="29"/>
      <c r="D20" s="29"/>
      <c r="E20" s="29"/>
      <c r="F20" s="29"/>
      <c r="G20" s="29"/>
      <c r="H20" s="30"/>
      <c r="I20" s="30"/>
      <c r="J20" s="30"/>
      <c r="K20" s="31" t="str">
        <f aca="false">IF($B20="","",J20-H20-I20)</f>
        <v/>
      </c>
      <c r="L20" s="29"/>
      <c r="M20" s="30"/>
      <c r="N20" s="29"/>
      <c r="O20" s="32" t="str">
        <f aca="false">IF($B20="","",E20&amp;" | "&amp;F20&amp;" | "&amp;TEXT(B20,"yyyy-mm-dd"))</f>
        <v/>
      </c>
      <c r="P20" s="32" t="str">
        <f aca="false">IF($B20="","",IF(OR(NOT(ISNUMBER(B20)),B20&lt;46023,B20&gt;46387),"OUT OF 2026",IF(G20="","NEEDS TRACKED-PLAY Y/N","OK")))</f>
        <v/>
      </c>
      <c r="Q20" s="29"/>
    </row>
    <row r="21" customFormat="false" ht="15" hidden="false" customHeight="false" outlineLevel="0" collapsed="false">
      <c r="A21" s="27" t="n">
        <v>18</v>
      </c>
      <c r="B21" s="28"/>
      <c r="C21" s="29"/>
      <c r="D21" s="29"/>
      <c r="E21" s="29"/>
      <c r="F21" s="29"/>
      <c r="G21" s="29"/>
      <c r="H21" s="30"/>
      <c r="I21" s="30"/>
      <c r="J21" s="30"/>
      <c r="K21" s="31" t="str">
        <f aca="false">IF($B21="","",J21-H21-I21)</f>
        <v/>
      </c>
      <c r="L21" s="29"/>
      <c r="M21" s="30"/>
      <c r="N21" s="29"/>
      <c r="O21" s="32" t="str">
        <f aca="false">IF($B21="","",E21&amp;" | "&amp;F21&amp;" | "&amp;TEXT(B21,"yyyy-mm-dd"))</f>
        <v/>
      </c>
      <c r="P21" s="32" t="str">
        <f aca="false">IF($B21="","",IF(OR(NOT(ISNUMBER(B21)),B21&lt;46023,B21&gt;46387),"OUT OF 2026",IF(G21="","NEEDS TRACKED-PLAY Y/N","OK")))</f>
        <v/>
      </c>
      <c r="Q21" s="29"/>
    </row>
    <row r="22" customFormat="false" ht="15" hidden="false" customHeight="false" outlineLevel="0" collapsed="false">
      <c r="A22" s="27" t="n">
        <v>19</v>
      </c>
      <c r="B22" s="28"/>
      <c r="C22" s="29"/>
      <c r="D22" s="29"/>
      <c r="E22" s="29"/>
      <c r="F22" s="29"/>
      <c r="G22" s="29"/>
      <c r="H22" s="30"/>
      <c r="I22" s="30"/>
      <c r="J22" s="30"/>
      <c r="K22" s="31" t="str">
        <f aca="false">IF($B22="","",J22-H22-I22)</f>
        <v/>
      </c>
      <c r="L22" s="29"/>
      <c r="M22" s="30"/>
      <c r="N22" s="29"/>
      <c r="O22" s="32" t="str">
        <f aca="false">IF($B22="","",E22&amp;" | "&amp;F22&amp;" | "&amp;TEXT(B22,"yyyy-mm-dd"))</f>
        <v/>
      </c>
      <c r="P22" s="32" t="str">
        <f aca="false">IF($B22="","",IF(OR(NOT(ISNUMBER(B22)),B22&lt;46023,B22&gt;46387),"OUT OF 2026",IF(G22="","NEEDS TRACKED-PLAY Y/N","OK")))</f>
        <v/>
      </c>
      <c r="Q22" s="29"/>
    </row>
    <row r="23" customFormat="false" ht="15" hidden="false" customHeight="false" outlineLevel="0" collapsed="false">
      <c r="A23" s="27" t="n">
        <v>20</v>
      </c>
      <c r="B23" s="28"/>
      <c r="C23" s="29"/>
      <c r="D23" s="29"/>
      <c r="E23" s="29"/>
      <c r="F23" s="29"/>
      <c r="G23" s="29"/>
      <c r="H23" s="30"/>
      <c r="I23" s="30"/>
      <c r="J23" s="30"/>
      <c r="K23" s="31" t="str">
        <f aca="false">IF($B23="","",J23-H23-I23)</f>
        <v/>
      </c>
      <c r="L23" s="29"/>
      <c r="M23" s="30"/>
      <c r="N23" s="29"/>
      <c r="O23" s="32" t="str">
        <f aca="false">IF($B23="","",E23&amp;" | "&amp;F23&amp;" | "&amp;TEXT(B23,"yyyy-mm-dd"))</f>
        <v/>
      </c>
      <c r="P23" s="32" t="str">
        <f aca="false">IF($B23="","",IF(OR(NOT(ISNUMBER(B23)),B23&lt;46023,B23&gt;46387),"OUT OF 2026",IF(G23="","NEEDS TRACKED-PLAY Y/N","OK")))</f>
        <v/>
      </c>
      <c r="Q23" s="29"/>
    </row>
    <row r="24" customFormat="false" ht="15" hidden="false" customHeight="false" outlineLevel="0" collapsed="false">
      <c r="A24" s="27" t="n">
        <v>21</v>
      </c>
      <c r="B24" s="28"/>
      <c r="C24" s="29"/>
      <c r="D24" s="29"/>
      <c r="E24" s="29"/>
      <c r="F24" s="29"/>
      <c r="G24" s="29"/>
      <c r="H24" s="30"/>
      <c r="I24" s="30"/>
      <c r="J24" s="30"/>
      <c r="K24" s="31" t="str">
        <f aca="false">IF($B24="","",J24-H24-I24)</f>
        <v/>
      </c>
      <c r="L24" s="29"/>
      <c r="M24" s="30"/>
      <c r="N24" s="29"/>
      <c r="O24" s="32" t="str">
        <f aca="false">IF($B24="","",E24&amp;" | "&amp;F24&amp;" | "&amp;TEXT(B24,"yyyy-mm-dd"))</f>
        <v/>
      </c>
      <c r="P24" s="32" t="str">
        <f aca="false">IF($B24="","",IF(OR(NOT(ISNUMBER(B24)),B24&lt;46023,B24&gt;46387),"OUT OF 2026",IF(G24="","NEEDS TRACKED-PLAY Y/N","OK")))</f>
        <v/>
      </c>
      <c r="Q24" s="29"/>
    </row>
    <row r="25" customFormat="false" ht="15" hidden="false" customHeight="false" outlineLevel="0" collapsed="false">
      <c r="A25" s="27" t="n">
        <v>22</v>
      </c>
      <c r="B25" s="28"/>
      <c r="C25" s="29"/>
      <c r="D25" s="29"/>
      <c r="E25" s="29"/>
      <c r="F25" s="29"/>
      <c r="G25" s="29"/>
      <c r="H25" s="30"/>
      <c r="I25" s="30"/>
      <c r="J25" s="30"/>
      <c r="K25" s="31" t="str">
        <f aca="false">IF($B25="","",J25-H25-I25)</f>
        <v/>
      </c>
      <c r="L25" s="29"/>
      <c r="M25" s="30"/>
      <c r="N25" s="29"/>
      <c r="O25" s="32" t="str">
        <f aca="false">IF($B25="","",E25&amp;" | "&amp;F25&amp;" | "&amp;TEXT(B25,"yyyy-mm-dd"))</f>
        <v/>
      </c>
      <c r="P25" s="32" t="str">
        <f aca="false">IF($B25="","",IF(OR(NOT(ISNUMBER(B25)),B25&lt;46023,B25&gt;46387),"OUT OF 2026",IF(G25="","NEEDS TRACKED-PLAY Y/N","OK")))</f>
        <v/>
      </c>
      <c r="Q25" s="29"/>
    </row>
    <row r="26" customFormat="false" ht="15" hidden="false" customHeight="false" outlineLevel="0" collapsed="false">
      <c r="A26" s="27" t="n">
        <v>23</v>
      </c>
      <c r="B26" s="28"/>
      <c r="C26" s="29"/>
      <c r="D26" s="29"/>
      <c r="E26" s="29"/>
      <c r="F26" s="29"/>
      <c r="G26" s="29"/>
      <c r="H26" s="30"/>
      <c r="I26" s="30"/>
      <c r="J26" s="30"/>
      <c r="K26" s="31" t="str">
        <f aca="false">IF($B26="","",J26-H26-I26)</f>
        <v/>
      </c>
      <c r="L26" s="29"/>
      <c r="M26" s="30"/>
      <c r="N26" s="29"/>
      <c r="O26" s="32" t="str">
        <f aca="false">IF($B26="","",E26&amp;" | "&amp;F26&amp;" | "&amp;TEXT(B26,"yyyy-mm-dd"))</f>
        <v/>
      </c>
      <c r="P26" s="32" t="str">
        <f aca="false">IF($B26="","",IF(OR(NOT(ISNUMBER(B26)),B26&lt;46023,B26&gt;46387),"OUT OF 2026",IF(G26="","NEEDS TRACKED-PLAY Y/N","OK")))</f>
        <v/>
      </c>
      <c r="Q26" s="29"/>
    </row>
    <row r="27" customFormat="false" ht="15" hidden="false" customHeight="false" outlineLevel="0" collapsed="false">
      <c r="A27" s="27" t="n">
        <v>24</v>
      </c>
      <c r="B27" s="28"/>
      <c r="C27" s="29"/>
      <c r="D27" s="29"/>
      <c r="E27" s="29"/>
      <c r="F27" s="29"/>
      <c r="G27" s="29"/>
      <c r="H27" s="30"/>
      <c r="I27" s="30"/>
      <c r="J27" s="30"/>
      <c r="K27" s="31" t="str">
        <f aca="false">IF($B27="","",J27-H27-I27)</f>
        <v/>
      </c>
      <c r="L27" s="29"/>
      <c r="M27" s="30"/>
      <c r="N27" s="29"/>
      <c r="O27" s="32" t="str">
        <f aca="false">IF($B27="","",E27&amp;" | "&amp;F27&amp;" | "&amp;TEXT(B27,"yyyy-mm-dd"))</f>
        <v/>
      </c>
      <c r="P27" s="32" t="str">
        <f aca="false">IF($B27="","",IF(OR(NOT(ISNUMBER(B27)),B27&lt;46023,B27&gt;46387),"OUT OF 2026",IF(G27="","NEEDS TRACKED-PLAY Y/N","OK")))</f>
        <v/>
      </c>
      <c r="Q27" s="29"/>
    </row>
    <row r="28" customFormat="false" ht="15" hidden="false" customHeight="false" outlineLevel="0" collapsed="false">
      <c r="A28" s="27" t="n">
        <v>25</v>
      </c>
      <c r="B28" s="28"/>
      <c r="C28" s="29"/>
      <c r="D28" s="29"/>
      <c r="E28" s="29"/>
      <c r="F28" s="29"/>
      <c r="G28" s="29"/>
      <c r="H28" s="30"/>
      <c r="I28" s="30"/>
      <c r="J28" s="30"/>
      <c r="K28" s="31" t="str">
        <f aca="false">IF($B28="","",J28-H28-I28)</f>
        <v/>
      </c>
      <c r="L28" s="29"/>
      <c r="M28" s="30"/>
      <c r="N28" s="29"/>
      <c r="O28" s="32" t="str">
        <f aca="false">IF($B28="","",E28&amp;" | "&amp;F28&amp;" | "&amp;TEXT(B28,"yyyy-mm-dd"))</f>
        <v/>
      </c>
      <c r="P28" s="32" t="str">
        <f aca="false">IF($B28="","",IF(OR(NOT(ISNUMBER(B28)),B28&lt;46023,B28&gt;46387),"OUT OF 2026",IF(G28="","NEEDS TRACKED-PLAY Y/N","OK")))</f>
        <v/>
      </c>
      <c r="Q28" s="29"/>
    </row>
    <row r="29" customFormat="false" ht="15" hidden="false" customHeight="false" outlineLevel="0" collapsed="false">
      <c r="A29" s="27" t="n">
        <v>26</v>
      </c>
      <c r="B29" s="28"/>
      <c r="C29" s="29"/>
      <c r="D29" s="29"/>
      <c r="E29" s="29"/>
      <c r="F29" s="29"/>
      <c r="G29" s="29"/>
      <c r="H29" s="30"/>
      <c r="I29" s="30"/>
      <c r="J29" s="30"/>
      <c r="K29" s="31" t="str">
        <f aca="false">IF($B29="","",J29-H29-I29)</f>
        <v/>
      </c>
      <c r="L29" s="29"/>
      <c r="M29" s="30"/>
      <c r="N29" s="29"/>
      <c r="O29" s="32" t="str">
        <f aca="false">IF($B29="","",E29&amp;" | "&amp;F29&amp;" | "&amp;TEXT(B29,"yyyy-mm-dd"))</f>
        <v/>
      </c>
      <c r="P29" s="32" t="str">
        <f aca="false">IF($B29="","",IF(OR(NOT(ISNUMBER(B29)),B29&lt;46023,B29&gt;46387),"OUT OF 2026",IF(G29="","NEEDS TRACKED-PLAY Y/N","OK")))</f>
        <v/>
      </c>
      <c r="Q29" s="29"/>
    </row>
    <row r="30" customFormat="false" ht="15" hidden="false" customHeight="false" outlineLevel="0" collapsed="false">
      <c r="A30" s="27" t="n">
        <v>27</v>
      </c>
      <c r="B30" s="28"/>
      <c r="C30" s="29"/>
      <c r="D30" s="29"/>
      <c r="E30" s="29"/>
      <c r="F30" s="29"/>
      <c r="G30" s="29"/>
      <c r="H30" s="30"/>
      <c r="I30" s="30"/>
      <c r="J30" s="30"/>
      <c r="K30" s="31" t="str">
        <f aca="false">IF($B30="","",J30-H30-I30)</f>
        <v/>
      </c>
      <c r="L30" s="29"/>
      <c r="M30" s="30"/>
      <c r="N30" s="29"/>
      <c r="O30" s="32" t="str">
        <f aca="false">IF($B30="","",E30&amp;" | "&amp;F30&amp;" | "&amp;TEXT(B30,"yyyy-mm-dd"))</f>
        <v/>
      </c>
      <c r="P30" s="32" t="str">
        <f aca="false">IF($B30="","",IF(OR(NOT(ISNUMBER(B30)),B30&lt;46023,B30&gt;46387),"OUT OF 2026",IF(G30="","NEEDS TRACKED-PLAY Y/N","OK")))</f>
        <v/>
      </c>
      <c r="Q30" s="29"/>
    </row>
    <row r="31" customFormat="false" ht="15" hidden="false" customHeight="false" outlineLevel="0" collapsed="false">
      <c r="A31" s="27" t="n">
        <v>28</v>
      </c>
      <c r="B31" s="28"/>
      <c r="C31" s="29"/>
      <c r="D31" s="29"/>
      <c r="E31" s="29"/>
      <c r="F31" s="29"/>
      <c r="G31" s="29"/>
      <c r="H31" s="30"/>
      <c r="I31" s="30"/>
      <c r="J31" s="30"/>
      <c r="K31" s="31" t="str">
        <f aca="false">IF($B31="","",J31-H31-I31)</f>
        <v/>
      </c>
      <c r="L31" s="29"/>
      <c r="M31" s="30"/>
      <c r="N31" s="29"/>
      <c r="O31" s="32" t="str">
        <f aca="false">IF($B31="","",E31&amp;" | "&amp;F31&amp;" | "&amp;TEXT(B31,"yyyy-mm-dd"))</f>
        <v/>
      </c>
      <c r="P31" s="32" t="str">
        <f aca="false">IF($B31="","",IF(OR(NOT(ISNUMBER(B31)),B31&lt;46023,B31&gt;46387),"OUT OF 2026",IF(G31="","NEEDS TRACKED-PLAY Y/N","OK")))</f>
        <v/>
      </c>
      <c r="Q31" s="29"/>
    </row>
    <row r="32" customFormat="false" ht="15" hidden="false" customHeight="false" outlineLevel="0" collapsed="false">
      <c r="A32" s="27" t="n">
        <v>29</v>
      </c>
      <c r="B32" s="28"/>
      <c r="C32" s="29"/>
      <c r="D32" s="29"/>
      <c r="E32" s="29"/>
      <c r="F32" s="29"/>
      <c r="G32" s="29"/>
      <c r="H32" s="30"/>
      <c r="I32" s="30"/>
      <c r="J32" s="30"/>
      <c r="K32" s="31" t="str">
        <f aca="false">IF($B32="","",J32-H32-I32)</f>
        <v/>
      </c>
      <c r="L32" s="29"/>
      <c r="M32" s="30"/>
      <c r="N32" s="29"/>
      <c r="O32" s="32" t="str">
        <f aca="false">IF($B32="","",E32&amp;" | "&amp;F32&amp;" | "&amp;TEXT(B32,"yyyy-mm-dd"))</f>
        <v/>
      </c>
      <c r="P32" s="32" t="str">
        <f aca="false">IF($B32="","",IF(OR(NOT(ISNUMBER(B32)),B32&lt;46023,B32&gt;46387),"OUT OF 2026",IF(G32="","NEEDS TRACKED-PLAY Y/N","OK")))</f>
        <v/>
      </c>
      <c r="Q32" s="29"/>
    </row>
    <row r="33" customFormat="false" ht="15" hidden="false" customHeight="false" outlineLevel="0" collapsed="false">
      <c r="A33" s="27" t="n">
        <v>30</v>
      </c>
      <c r="B33" s="28"/>
      <c r="C33" s="29"/>
      <c r="D33" s="29"/>
      <c r="E33" s="29"/>
      <c r="F33" s="29"/>
      <c r="G33" s="29"/>
      <c r="H33" s="30"/>
      <c r="I33" s="30"/>
      <c r="J33" s="30"/>
      <c r="K33" s="31" t="str">
        <f aca="false">IF($B33="","",J33-H33-I33)</f>
        <v/>
      </c>
      <c r="L33" s="29"/>
      <c r="M33" s="30"/>
      <c r="N33" s="29"/>
      <c r="O33" s="32" t="str">
        <f aca="false">IF($B33="","",E33&amp;" | "&amp;F33&amp;" | "&amp;TEXT(B33,"yyyy-mm-dd"))</f>
        <v/>
      </c>
      <c r="P33" s="32" t="str">
        <f aca="false">IF($B33="","",IF(OR(NOT(ISNUMBER(B33)),B33&lt;46023,B33&gt;46387),"OUT OF 2026",IF(G33="","NEEDS TRACKED-PLAY Y/N","OK")))</f>
        <v/>
      </c>
      <c r="Q33" s="29"/>
    </row>
    <row r="34" customFormat="false" ht="15" hidden="false" customHeight="false" outlineLevel="0" collapsed="false">
      <c r="A34" s="27" t="n">
        <v>31</v>
      </c>
      <c r="B34" s="28"/>
      <c r="C34" s="29"/>
      <c r="D34" s="29"/>
      <c r="E34" s="29"/>
      <c r="F34" s="29"/>
      <c r="G34" s="29"/>
      <c r="H34" s="30"/>
      <c r="I34" s="30"/>
      <c r="J34" s="30"/>
      <c r="K34" s="31" t="str">
        <f aca="false">IF($B34="","",J34-H34-I34)</f>
        <v/>
      </c>
      <c r="L34" s="29"/>
      <c r="M34" s="30"/>
      <c r="N34" s="29"/>
      <c r="O34" s="32" t="str">
        <f aca="false">IF($B34="","",E34&amp;" | "&amp;F34&amp;" | "&amp;TEXT(B34,"yyyy-mm-dd"))</f>
        <v/>
      </c>
      <c r="P34" s="32" t="str">
        <f aca="false">IF($B34="","",IF(OR(NOT(ISNUMBER(B34)),B34&lt;46023,B34&gt;46387),"OUT OF 2026",IF(G34="","NEEDS TRACKED-PLAY Y/N","OK")))</f>
        <v/>
      </c>
      <c r="Q34" s="29"/>
    </row>
    <row r="35" customFormat="false" ht="15" hidden="false" customHeight="false" outlineLevel="0" collapsed="false">
      <c r="A35" s="27" t="n">
        <v>32</v>
      </c>
      <c r="B35" s="28"/>
      <c r="C35" s="29"/>
      <c r="D35" s="29"/>
      <c r="E35" s="29"/>
      <c r="F35" s="29"/>
      <c r="G35" s="29"/>
      <c r="H35" s="30"/>
      <c r="I35" s="30"/>
      <c r="J35" s="30"/>
      <c r="K35" s="31" t="str">
        <f aca="false">IF($B35="","",J35-H35-I35)</f>
        <v/>
      </c>
      <c r="L35" s="29"/>
      <c r="M35" s="30"/>
      <c r="N35" s="29"/>
      <c r="O35" s="32" t="str">
        <f aca="false">IF($B35="","",E35&amp;" | "&amp;F35&amp;" | "&amp;TEXT(B35,"yyyy-mm-dd"))</f>
        <v/>
      </c>
      <c r="P35" s="32" t="str">
        <f aca="false">IF($B35="","",IF(OR(NOT(ISNUMBER(B35)),B35&lt;46023,B35&gt;46387),"OUT OF 2026",IF(G35="","NEEDS TRACKED-PLAY Y/N","OK")))</f>
        <v/>
      </c>
      <c r="Q35" s="29"/>
    </row>
    <row r="36" customFormat="false" ht="15" hidden="false" customHeight="false" outlineLevel="0" collapsed="false">
      <c r="A36" s="27" t="n">
        <v>33</v>
      </c>
      <c r="B36" s="28"/>
      <c r="C36" s="29"/>
      <c r="D36" s="29"/>
      <c r="E36" s="29"/>
      <c r="F36" s="29"/>
      <c r="G36" s="29"/>
      <c r="H36" s="30"/>
      <c r="I36" s="30"/>
      <c r="J36" s="30"/>
      <c r="K36" s="31" t="str">
        <f aca="false">IF($B36="","",J36-H36-I36)</f>
        <v/>
      </c>
      <c r="L36" s="29"/>
      <c r="M36" s="30"/>
      <c r="N36" s="29"/>
      <c r="O36" s="32" t="str">
        <f aca="false">IF($B36="","",E36&amp;" | "&amp;F36&amp;" | "&amp;TEXT(B36,"yyyy-mm-dd"))</f>
        <v/>
      </c>
      <c r="P36" s="32" t="str">
        <f aca="false">IF($B36="","",IF(OR(NOT(ISNUMBER(B36)),B36&lt;46023,B36&gt;46387),"OUT OF 2026",IF(G36="","NEEDS TRACKED-PLAY Y/N","OK")))</f>
        <v/>
      </c>
      <c r="Q36" s="29"/>
    </row>
    <row r="37" customFormat="false" ht="15" hidden="false" customHeight="false" outlineLevel="0" collapsed="false">
      <c r="A37" s="27" t="n">
        <v>34</v>
      </c>
      <c r="B37" s="28"/>
      <c r="C37" s="29"/>
      <c r="D37" s="29"/>
      <c r="E37" s="29"/>
      <c r="F37" s="29"/>
      <c r="G37" s="29"/>
      <c r="H37" s="30"/>
      <c r="I37" s="30"/>
      <c r="J37" s="30"/>
      <c r="K37" s="31" t="str">
        <f aca="false">IF($B37="","",J37-H37-I37)</f>
        <v/>
      </c>
      <c r="L37" s="29"/>
      <c r="M37" s="30"/>
      <c r="N37" s="29"/>
      <c r="O37" s="32" t="str">
        <f aca="false">IF($B37="","",E37&amp;" | "&amp;F37&amp;" | "&amp;TEXT(B37,"yyyy-mm-dd"))</f>
        <v/>
      </c>
      <c r="P37" s="32" t="str">
        <f aca="false">IF($B37="","",IF(OR(NOT(ISNUMBER(B37)),B37&lt;46023,B37&gt;46387),"OUT OF 2026",IF(G37="","NEEDS TRACKED-PLAY Y/N","OK")))</f>
        <v/>
      </c>
      <c r="Q37" s="29"/>
    </row>
    <row r="38" customFormat="false" ht="15" hidden="false" customHeight="false" outlineLevel="0" collapsed="false">
      <c r="A38" s="27" t="n">
        <v>35</v>
      </c>
      <c r="B38" s="28"/>
      <c r="C38" s="29"/>
      <c r="D38" s="29"/>
      <c r="E38" s="29"/>
      <c r="F38" s="29"/>
      <c r="G38" s="29"/>
      <c r="H38" s="30"/>
      <c r="I38" s="30"/>
      <c r="J38" s="30"/>
      <c r="K38" s="31" t="str">
        <f aca="false">IF($B38="","",J38-H38-I38)</f>
        <v/>
      </c>
      <c r="L38" s="29"/>
      <c r="M38" s="30"/>
      <c r="N38" s="29"/>
      <c r="O38" s="32" t="str">
        <f aca="false">IF($B38="","",E38&amp;" | "&amp;F38&amp;" | "&amp;TEXT(B38,"yyyy-mm-dd"))</f>
        <v/>
      </c>
      <c r="P38" s="32" t="str">
        <f aca="false">IF($B38="","",IF(OR(NOT(ISNUMBER(B38)),B38&lt;46023,B38&gt;46387),"OUT OF 2026",IF(G38="","NEEDS TRACKED-PLAY Y/N","OK")))</f>
        <v/>
      </c>
      <c r="Q38" s="29"/>
    </row>
    <row r="39" customFormat="false" ht="15" hidden="false" customHeight="false" outlineLevel="0" collapsed="false">
      <c r="A39" s="27" t="n">
        <v>36</v>
      </c>
      <c r="B39" s="28"/>
      <c r="C39" s="29"/>
      <c r="D39" s="29"/>
      <c r="E39" s="29"/>
      <c r="F39" s="29"/>
      <c r="G39" s="29"/>
      <c r="H39" s="30"/>
      <c r="I39" s="30"/>
      <c r="J39" s="30"/>
      <c r="K39" s="31" t="str">
        <f aca="false">IF($B39="","",J39-H39-I39)</f>
        <v/>
      </c>
      <c r="L39" s="29"/>
      <c r="M39" s="30"/>
      <c r="N39" s="29"/>
      <c r="O39" s="32" t="str">
        <f aca="false">IF($B39="","",E39&amp;" | "&amp;F39&amp;" | "&amp;TEXT(B39,"yyyy-mm-dd"))</f>
        <v/>
      </c>
      <c r="P39" s="32" t="str">
        <f aca="false">IF($B39="","",IF(OR(NOT(ISNUMBER(B39)),B39&lt;46023,B39&gt;46387),"OUT OF 2026",IF(G39="","NEEDS TRACKED-PLAY Y/N","OK")))</f>
        <v/>
      </c>
      <c r="Q39" s="29"/>
    </row>
    <row r="40" customFormat="false" ht="15" hidden="false" customHeight="false" outlineLevel="0" collapsed="false">
      <c r="A40" s="27" t="n">
        <v>37</v>
      </c>
      <c r="B40" s="28"/>
      <c r="C40" s="29"/>
      <c r="D40" s="29"/>
      <c r="E40" s="29"/>
      <c r="F40" s="29"/>
      <c r="G40" s="29"/>
      <c r="H40" s="30"/>
      <c r="I40" s="30"/>
      <c r="J40" s="30"/>
      <c r="K40" s="31" t="str">
        <f aca="false">IF($B40="","",J40-H40-I40)</f>
        <v/>
      </c>
      <c r="L40" s="29"/>
      <c r="M40" s="30"/>
      <c r="N40" s="29"/>
      <c r="O40" s="32" t="str">
        <f aca="false">IF($B40="","",E40&amp;" | "&amp;F40&amp;" | "&amp;TEXT(B40,"yyyy-mm-dd"))</f>
        <v/>
      </c>
      <c r="P40" s="32" t="str">
        <f aca="false">IF($B40="","",IF(OR(NOT(ISNUMBER(B40)),B40&lt;46023,B40&gt;46387),"OUT OF 2026",IF(G40="","NEEDS TRACKED-PLAY Y/N","OK")))</f>
        <v/>
      </c>
      <c r="Q40" s="29"/>
    </row>
    <row r="41" customFormat="false" ht="15" hidden="false" customHeight="false" outlineLevel="0" collapsed="false">
      <c r="A41" s="27" t="n">
        <v>38</v>
      </c>
      <c r="B41" s="28"/>
      <c r="C41" s="29"/>
      <c r="D41" s="29"/>
      <c r="E41" s="29"/>
      <c r="F41" s="29"/>
      <c r="G41" s="29"/>
      <c r="H41" s="30"/>
      <c r="I41" s="30"/>
      <c r="J41" s="30"/>
      <c r="K41" s="31" t="str">
        <f aca="false">IF($B41="","",J41-H41-I41)</f>
        <v/>
      </c>
      <c r="L41" s="29"/>
      <c r="M41" s="30"/>
      <c r="N41" s="29"/>
      <c r="O41" s="32" t="str">
        <f aca="false">IF($B41="","",E41&amp;" | "&amp;F41&amp;" | "&amp;TEXT(B41,"yyyy-mm-dd"))</f>
        <v/>
      </c>
      <c r="P41" s="32" t="str">
        <f aca="false">IF($B41="","",IF(OR(NOT(ISNUMBER(B41)),B41&lt;46023,B41&gt;46387),"OUT OF 2026",IF(G41="","NEEDS TRACKED-PLAY Y/N","OK")))</f>
        <v/>
      </c>
      <c r="Q41" s="29"/>
    </row>
    <row r="42" customFormat="false" ht="15" hidden="false" customHeight="false" outlineLevel="0" collapsed="false">
      <c r="A42" s="27" t="n">
        <v>39</v>
      </c>
      <c r="B42" s="28"/>
      <c r="C42" s="29"/>
      <c r="D42" s="29"/>
      <c r="E42" s="29"/>
      <c r="F42" s="29"/>
      <c r="G42" s="29"/>
      <c r="H42" s="30"/>
      <c r="I42" s="30"/>
      <c r="J42" s="30"/>
      <c r="K42" s="31" t="str">
        <f aca="false">IF($B42="","",J42-H42-I42)</f>
        <v/>
      </c>
      <c r="L42" s="29"/>
      <c r="M42" s="30"/>
      <c r="N42" s="29"/>
      <c r="O42" s="32" t="str">
        <f aca="false">IF($B42="","",E42&amp;" | "&amp;F42&amp;" | "&amp;TEXT(B42,"yyyy-mm-dd"))</f>
        <v/>
      </c>
      <c r="P42" s="32" t="str">
        <f aca="false">IF($B42="","",IF(OR(NOT(ISNUMBER(B42)),B42&lt;46023,B42&gt;46387),"OUT OF 2026",IF(G42="","NEEDS TRACKED-PLAY Y/N","OK")))</f>
        <v/>
      </c>
      <c r="Q42" s="29"/>
    </row>
    <row r="43" customFormat="false" ht="15" hidden="false" customHeight="false" outlineLevel="0" collapsed="false">
      <c r="A43" s="27" t="n">
        <v>40</v>
      </c>
      <c r="B43" s="28"/>
      <c r="C43" s="29"/>
      <c r="D43" s="29"/>
      <c r="E43" s="29"/>
      <c r="F43" s="29"/>
      <c r="G43" s="29"/>
      <c r="H43" s="30"/>
      <c r="I43" s="30"/>
      <c r="J43" s="30"/>
      <c r="K43" s="31" t="str">
        <f aca="false">IF($B43="","",J43-H43-I43)</f>
        <v/>
      </c>
      <c r="L43" s="29"/>
      <c r="M43" s="30"/>
      <c r="N43" s="29"/>
      <c r="O43" s="32" t="str">
        <f aca="false">IF($B43="","",E43&amp;" | "&amp;F43&amp;" | "&amp;TEXT(B43,"yyyy-mm-dd"))</f>
        <v/>
      </c>
      <c r="P43" s="32" t="str">
        <f aca="false">IF($B43="","",IF(OR(NOT(ISNUMBER(B43)),B43&lt;46023,B43&gt;46387),"OUT OF 2026",IF(G43="","NEEDS TRACKED-PLAY Y/N","OK")))</f>
        <v/>
      </c>
      <c r="Q43" s="29"/>
    </row>
    <row r="44" customFormat="false" ht="15" hidden="false" customHeight="false" outlineLevel="0" collapsed="false">
      <c r="A44" s="27" t="n">
        <v>41</v>
      </c>
      <c r="B44" s="28"/>
      <c r="C44" s="29"/>
      <c r="D44" s="29"/>
      <c r="E44" s="29"/>
      <c r="F44" s="29"/>
      <c r="G44" s="29"/>
      <c r="H44" s="30"/>
      <c r="I44" s="30"/>
      <c r="J44" s="30"/>
      <c r="K44" s="31" t="str">
        <f aca="false">IF($B44="","",J44-H44-I44)</f>
        <v/>
      </c>
      <c r="L44" s="29"/>
      <c r="M44" s="30"/>
      <c r="N44" s="29"/>
      <c r="O44" s="32" t="str">
        <f aca="false">IF($B44="","",E44&amp;" | "&amp;F44&amp;" | "&amp;TEXT(B44,"yyyy-mm-dd"))</f>
        <v/>
      </c>
      <c r="P44" s="32" t="str">
        <f aca="false">IF($B44="","",IF(OR(NOT(ISNUMBER(B44)),B44&lt;46023,B44&gt;46387),"OUT OF 2026",IF(G44="","NEEDS TRACKED-PLAY Y/N","OK")))</f>
        <v/>
      </c>
      <c r="Q44" s="29"/>
    </row>
    <row r="45" customFormat="false" ht="15" hidden="false" customHeight="false" outlineLevel="0" collapsed="false">
      <c r="A45" s="27" t="n">
        <v>42</v>
      </c>
      <c r="B45" s="28"/>
      <c r="C45" s="29"/>
      <c r="D45" s="29"/>
      <c r="E45" s="29"/>
      <c r="F45" s="29"/>
      <c r="G45" s="29"/>
      <c r="H45" s="30"/>
      <c r="I45" s="30"/>
      <c r="J45" s="30"/>
      <c r="K45" s="31" t="str">
        <f aca="false">IF($B45="","",J45-H45-I45)</f>
        <v/>
      </c>
      <c r="L45" s="29"/>
      <c r="M45" s="30"/>
      <c r="N45" s="29"/>
      <c r="O45" s="32" t="str">
        <f aca="false">IF($B45="","",E45&amp;" | "&amp;F45&amp;" | "&amp;TEXT(B45,"yyyy-mm-dd"))</f>
        <v/>
      </c>
      <c r="P45" s="32" t="str">
        <f aca="false">IF($B45="","",IF(OR(NOT(ISNUMBER(B45)),B45&lt;46023,B45&gt;46387),"OUT OF 2026",IF(G45="","NEEDS TRACKED-PLAY Y/N","OK")))</f>
        <v/>
      </c>
      <c r="Q45" s="29"/>
    </row>
    <row r="46" customFormat="false" ht="15" hidden="false" customHeight="false" outlineLevel="0" collapsed="false">
      <c r="A46" s="27" t="n">
        <v>43</v>
      </c>
      <c r="B46" s="28"/>
      <c r="C46" s="29"/>
      <c r="D46" s="29"/>
      <c r="E46" s="29"/>
      <c r="F46" s="29"/>
      <c r="G46" s="29"/>
      <c r="H46" s="30"/>
      <c r="I46" s="30"/>
      <c r="J46" s="30"/>
      <c r="K46" s="31" t="str">
        <f aca="false">IF($B46="","",J46-H46-I46)</f>
        <v/>
      </c>
      <c r="L46" s="29"/>
      <c r="M46" s="30"/>
      <c r="N46" s="29"/>
      <c r="O46" s="32" t="str">
        <f aca="false">IF($B46="","",E46&amp;" | "&amp;F46&amp;" | "&amp;TEXT(B46,"yyyy-mm-dd"))</f>
        <v/>
      </c>
      <c r="P46" s="32" t="str">
        <f aca="false">IF($B46="","",IF(OR(NOT(ISNUMBER(B46)),B46&lt;46023,B46&gt;46387),"OUT OF 2026",IF(G46="","NEEDS TRACKED-PLAY Y/N","OK")))</f>
        <v/>
      </c>
      <c r="Q46" s="29"/>
    </row>
    <row r="47" customFormat="false" ht="15" hidden="false" customHeight="false" outlineLevel="0" collapsed="false">
      <c r="A47" s="27" t="n">
        <v>44</v>
      </c>
      <c r="B47" s="28"/>
      <c r="C47" s="29"/>
      <c r="D47" s="29"/>
      <c r="E47" s="29"/>
      <c r="F47" s="29"/>
      <c r="G47" s="29"/>
      <c r="H47" s="30"/>
      <c r="I47" s="30"/>
      <c r="J47" s="30"/>
      <c r="K47" s="31" t="str">
        <f aca="false">IF($B47="","",J47-H47-I47)</f>
        <v/>
      </c>
      <c r="L47" s="29"/>
      <c r="M47" s="30"/>
      <c r="N47" s="29"/>
      <c r="O47" s="32" t="str">
        <f aca="false">IF($B47="","",E47&amp;" | "&amp;F47&amp;" | "&amp;TEXT(B47,"yyyy-mm-dd"))</f>
        <v/>
      </c>
      <c r="P47" s="32" t="str">
        <f aca="false">IF($B47="","",IF(OR(NOT(ISNUMBER(B47)),B47&lt;46023,B47&gt;46387),"OUT OF 2026",IF(G47="","NEEDS TRACKED-PLAY Y/N","OK")))</f>
        <v/>
      </c>
      <c r="Q47" s="29"/>
    </row>
    <row r="48" customFormat="false" ht="15" hidden="false" customHeight="false" outlineLevel="0" collapsed="false">
      <c r="A48" s="27" t="n">
        <v>45</v>
      </c>
      <c r="B48" s="28"/>
      <c r="C48" s="29"/>
      <c r="D48" s="29"/>
      <c r="E48" s="29"/>
      <c r="F48" s="29"/>
      <c r="G48" s="29"/>
      <c r="H48" s="30"/>
      <c r="I48" s="30"/>
      <c r="J48" s="30"/>
      <c r="K48" s="31" t="str">
        <f aca="false">IF($B48="","",J48-H48-I48)</f>
        <v/>
      </c>
      <c r="L48" s="29"/>
      <c r="M48" s="30"/>
      <c r="N48" s="29"/>
      <c r="O48" s="32" t="str">
        <f aca="false">IF($B48="","",E48&amp;" | "&amp;F48&amp;" | "&amp;TEXT(B48,"yyyy-mm-dd"))</f>
        <v/>
      </c>
      <c r="P48" s="32" t="str">
        <f aca="false">IF($B48="","",IF(OR(NOT(ISNUMBER(B48)),B48&lt;46023,B48&gt;46387),"OUT OF 2026",IF(G48="","NEEDS TRACKED-PLAY Y/N","OK")))</f>
        <v/>
      </c>
      <c r="Q48" s="29"/>
    </row>
    <row r="49" customFormat="false" ht="15" hidden="false" customHeight="false" outlineLevel="0" collapsed="false">
      <c r="A49" s="27" t="n">
        <v>46</v>
      </c>
      <c r="B49" s="28"/>
      <c r="C49" s="29"/>
      <c r="D49" s="29"/>
      <c r="E49" s="29"/>
      <c r="F49" s="29"/>
      <c r="G49" s="29"/>
      <c r="H49" s="30"/>
      <c r="I49" s="30"/>
      <c r="J49" s="30"/>
      <c r="K49" s="31" t="str">
        <f aca="false">IF($B49="","",J49-H49-I49)</f>
        <v/>
      </c>
      <c r="L49" s="29"/>
      <c r="M49" s="30"/>
      <c r="N49" s="29"/>
      <c r="O49" s="32" t="str">
        <f aca="false">IF($B49="","",E49&amp;" | "&amp;F49&amp;" | "&amp;TEXT(B49,"yyyy-mm-dd"))</f>
        <v/>
      </c>
      <c r="P49" s="32" t="str">
        <f aca="false">IF($B49="","",IF(OR(NOT(ISNUMBER(B49)),B49&lt;46023,B49&gt;46387),"OUT OF 2026",IF(G49="","NEEDS TRACKED-PLAY Y/N","OK")))</f>
        <v/>
      </c>
      <c r="Q49" s="29"/>
    </row>
    <row r="50" customFormat="false" ht="15" hidden="false" customHeight="false" outlineLevel="0" collapsed="false">
      <c r="A50" s="27" t="n">
        <v>47</v>
      </c>
      <c r="B50" s="28"/>
      <c r="C50" s="29"/>
      <c r="D50" s="29"/>
      <c r="E50" s="29"/>
      <c r="F50" s="29"/>
      <c r="G50" s="29"/>
      <c r="H50" s="30"/>
      <c r="I50" s="30"/>
      <c r="J50" s="30"/>
      <c r="K50" s="31" t="str">
        <f aca="false">IF($B50="","",J50-H50-I50)</f>
        <v/>
      </c>
      <c r="L50" s="29"/>
      <c r="M50" s="30"/>
      <c r="N50" s="29"/>
      <c r="O50" s="32" t="str">
        <f aca="false">IF($B50="","",E50&amp;" | "&amp;F50&amp;" | "&amp;TEXT(B50,"yyyy-mm-dd"))</f>
        <v/>
      </c>
      <c r="P50" s="32" t="str">
        <f aca="false">IF($B50="","",IF(OR(NOT(ISNUMBER(B50)),B50&lt;46023,B50&gt;46387),"OUT OF 2026",IF(G50="","NEEDS TRACKED-PLAY Y/N","OK")))</f>
        <v/>
      </c>
      <c r="Q50" s="29"/>
    </row>
    <row r="51" customFormat="false" ht="15" hidden="false" customHeight="false" outlineLevel="0" collapsed="false">
      <c r="A51" s="27" t="n">
        <v>48</v>
      </c>
      <c r="B51" s="28"/>
      <c r="C51" s="29"/>
      <c r="D51" s="29"/>
      <c r="E51" s="29"/>
      <c r="F51" s="29"/>
      <c r="G51" s="29"/>
      <c r="H51" s="30"/>
      <c r="I51" s="30"/>
      <c r="J51" s="30"/>
      <c r="K51" s="31" t="str">
        <f aca="false">IF($B51="","",J51-H51-I51)</f>
        <v/>
      </c>
      <c r="L51" s="29"/>
      <c r="M51" s="30"/>
      <c r="N51" s="29"/>
      <c r="O51" s="32" t="str">
        <f aca="false">IF($B51="","",E51&amp;" | "&amp;F51&amp;" | "&amp;TEXT(B51,"yyyy-mm-dd"))</f>
        <v/>
      </c>
      <c r="P51" s="32" t="str">
        <f aca="false">IF($B51="","",IF(OR(NOT(ISNUMBER(B51)),B51&lt;46023,B51&gt;46387),"OUT OF 2026",IF(G51="","NEEDS TRACKED-PLAY Y/N","OK")))</f>
        <v/>
      </c>
      <c r="Q51" s="29"/>
    </row>
    <row r="52" customFormat="false" ht="15" hidden="false" customHeight="false" outlineLevel="0" collapsed="false">
      <c r="A52" s="27" t="n">
        <v>49</v>
      </c>
      <c r="B52" s="28"/>
      <c r="C52" s="29"/>
      <c r="D52" s="29"/>
      <c r="E52" s="29"/>
      <c r="F52" s="29"/>
      <c r="G52" s="29"/>
      <c r="H52" s="30"/>
      <c r="I52" s="30"/>
      <c r="J52" s="30"/>
      <c r="K52" s="31" t="str">
        <f aca="false">IF($B52="","",J52-H52-I52)</f>
        <v/>
      </c>
      <c r="L52" s="29"/>
      <c r="M52" s="30"/>
      <c r="N52" s="29"/>
      <c r="O52" s="32" t="str">
        <f aca="false">IF($B52="","",E52&amp;" | "&amp;F52&amp;" | "&amp;TEXT(B52,"yyyy-mm-dd"))</f>
        <v/>
      </c>
      <c r="P52" s="32" t="str">
        <f aca="false">IF($B52="","",IF(OR(NOT(ISNUMBER(B52)),B52&lt;46023,B52&gt;46387),"OUT OF 2026",IF(G52="","NEEDS TRACKED-PLAY Y/N","OK")))</f>
        <v/>
      </c>
      <c r="Q52" s="29"/>
    </row>
    <row r="53" customFormat="false" ht="15" hidden="false" customHeight="false" outlineLevel="0" collapsed="false">
      <c r="A53" s="27" t="n">
        <v>50</v>
      </c>
      <c r="B53" s="28"/>
      <c r="C53" s="29"/>
      <c r="D53" s="29"/>
      <c r="E53" s="29"/>
      <c r="F53" s="29"/>
      <c r="G53" s="29"/>
      <c r="H53" s="30"/>
      <c r="I53" s="30"/>
      <c r="J53" s="30"/>
      <c r="K53" s="31" t="str">
        <f aca="false">IF($B53="","",J53-H53-I53)</f>
        <v/>
      </c>
      <c r="L53" s="29"/>
      <c r="M53" s="30"/>
      <c r="N53" s="29"/>
      <c r="O53" s="32" t="str">
        <f aca="false">IF($B53="","",E53&amp;" | "&amp;F53&amp;" | "&amp;TEXT(B53,"yyyy-mm-dd"))</f>
        <v/>
      </c>
      <c r="P53" s="32" t="str">
        <f aca="false">IF($B53="","",IF(OR(NOT(ISNUMBER(B53)),B53&lt;46023,B53&gt;46387),"OUT OF 2026",IF(G53="","NEEDS TRACKED-PLAY Y/N","OK")))</f>
        <v/>
      </c>
      <c r="Q53" s="29"/>
    </row>
    <row r="54" customFormat="false" ht="15" hidden="false" customHeight="false" outlineLevel="0" collapsed="false">
      <c r="A54" s="27" t="n">
        <v>51</v>
      </c>
      <c r="B54" s="28"/>
      <c r="C54" s="29"/>
      <c r="D54" s="29"/>
      <c r="E54" s="29"/>
      <c r="F54" s="29"/>
      <c r="G54" s="29"/>
      <c r="H54" s="30"/>
      <c r="I54" s="30"/>
      <c r="J54" s="30"/>
      <c r="K54" s="31" t="str">
        <f aca="false">IF($B54="","",J54-H54-I54)</f>
        <v/>
      </c>
      <c r="L54" s="29"/>
      <c r="M54" s="30"/>
      <c r="N54" s="29"/>
      <c r="O54" s="32" t="str">
        <f aca="false">IF($B54="","",E54&amp;" | "&amp;F54&amp;" | "&amp;TEXT(B54,"yyyy-mm-dd"))</f>
        <v/>
      </c>
      <c r="P54" s="32" t="str">
        <f aca="false">IF($B54="","",IF(OR(NOT(ISNUMBER(B54)),B54&lt;46023,B54&gt;46387),"OUT OF 2026",IF(G54="","NEEDS TRACKED-PLAY Y/N","OK")))</f>
        <v/>
      </c>
      <c r="Q54" s="29"/>
    </row>
    <row r="55" customFormat="false" ht="15" hidden="false" customHeight="false" outlineLevel="0" collapsed="false">
      <c r="A55" s="27" t="n">
        <v>52</v>
      </c>
      <c r="B55" s="28"/>
      <c r="C55" s="29"/>
      <c r="D55" s="29"/>
      <c r="E55" s="29"/>
      <c r="F55" s="29"/>
      <c r="G55" s="29"/>
      <c r="H55" s="30"/>
      <c r="I55" s="30"/>
      <c r="J55" s="30"/>
      <c r="K55" s="31" t="str">
        <f aca="false">IF($B55="","",J55-H55-I55)</f>
        <v/>
      </c>
      <c r="L55" s="29"/>
      <c r="M55" s="30"/>
      <c r="N55" s="29"/>
      <c r="O55" s="32" t="str">
        <f aca="false">IF($B55="","",E55&amp;" | "&amp;F55&amp;" | "&amp;TEXT(B55,"yyyy-mm-dd"))</f>
        <v/>
      </c>
      <c r="P55" s="32" t="str">
        <f aca="false">IF($B55="","",IF(OR(NOT(ISNUMBER(B55)),B55&lt;46023,B55&gt;46387),"OUT OF 2026",IF(G55="","NEEDS TRACKED-PLAY Y/N","OK")))</f>
        <v/>
      </c>
      <c r="Q55" s="29"/>
    </row>
    <row r="56" customFormat="false" ht="15" hidden="false" customHeight="false" outlineLevel="0" collapsed="false">
      <c r="A56" s="27" t="n">
        <v>53</v>
      </c>
      <c r="B56" s="28"/>
      <c r="C56" s="29"/>
      <c r="D56" s="29"/>
      <c r="E56" s="29"/>
      <c r="F56" s="29"/>
      <c r="G56" s="29"/>
      <c r="H56" s="30"/>
      <c r="I56" s="30"/>
      <c r="J56" s="30"/>
      <c r="K56" s="31" t="str">
        <f aca="false">IF($B56="","",J56-H56-I56)</f>
        <v/>
      </c>
      <c r="L56" s="29"/>
      <c r="M56" s="30"/>
      <c r="N56" s="29"/>
      <c r="O56" s="32" t="str">
        <f aca="false">IF($B56="","",E56&amp;" | "&amp;F56&amp;" | "&amp;TEXT(B56,"yyyy-mm-dd"))</f>
        <v/>
      </c>
      <c r="P56" s="32" t="str">
        <f aca="false">IF($B56="","",IF(OR(NOT(ISNUMBER(B56)),B56&lt;46023,B56&gt;46387),"OUT OF 2026",IF(G56="","NEEDS TRACKED-PLAY Y/N","OK")))</f>
        <v/>
      </c>
      <c r="Q56" s="29"/>
    </row>
    <row r="57" customFormat="false" ht="15" hidden="false" customHeight="false" outlineLevel="0" collapsed="false">
      <c r="A57" s="27" t="n">
        <v>54</v>
      </c>
      <c r="B57" s="28"/>
      <c r="C57" s="29"/>
      <c r="D57" s="29"/>
      <c r="E57" s="29"/>
      <c r="F57" s="29"/>
      <c r="G57" s="29"/>
      <c r="H57" s="30"/>
      <c r="I57" s="30"/>
      <c r="J57" s="30"/>
      <c r="K57" s="31" t="str">
        <f aca="false">IF($B57="","",J57-H57-I57)</f>
        <v/>
      </c>
      <c r="L57" s="29"/>
      <c r="M57" s="30"/>
      <c r="N57" s="29"/>
      <c r="O57" s="32" t="str">
        <f aca="false">IF($B57="","",E57&amp;" | "&amp;F57&amp;" | "&amp;TEXT(B57,"yyyy-mm-dd"))</f>
        <v/>
      </c>
      <c r="P57" s="32" t="str">
        <f aca="false">IF($B57="","",IF(OR(NOT(ISNUMBER(B57)),B57&lt;46023,B57&gt;46387),"OUT OF 2026",IF(G57="","NEEDS TRACKED-PLAY Y/N","OK")))</f>
        <v/>
      </c>
      <c r="Q57" s="29"/>
    </row>
    <row r="58" customFormat="false" ht="15" hidden="false" customHeight="false" outlineLevel="0" collapsed="false">
      <c r="A58" s="27" t="n">
        <v>55</v>
      </c>
      <c r="B58" s="28"/>
      <c r="C58" s="29"/>
      <c r="D58" s="29"/>
      <c r="E58" s="29"/>
      <c r="F58" s="29"/>
      <c r="G58" s="29"/>
      <c r="H58" s="30"/>
      <c r="I58" s="30"/>
      <c r="J58" s="30"/>
      <c r="K58" s="31" t="str">
        <f aca="false">IF($B58="","",J58-H58-I58)</f>
        <v/>
      </c>
      <c r="L58" s="29"/>
      <c r="M58" s="30"/>
      <c r="N58" s="29"/>
      <c r="O58" s="32" t="str">
        <f aca="false">IF($B58="","",E58&amp;" | "&amp;F58&amp;" | "&amp;TEXT(B58,"yyyy-mm-dd"))</f>
        <v/>
      </c>
      <c r="P58" s="32" t="str">
        <f aca="false">IF($B58="","",IF(OR(NOT(ISNUMBER(B58)),B58&lt;46023,B58&gt;46387),"OUT OF 2026",IF(G58="","NEEDS TRACKED-PLAY Y/N","OK")))</f>
        <v/>
      </c>
      <c r="Q58" s="29"/>
    </row>
    <row r="59" customFormat="false" ht="15" hidden="false" customHeight="false" outlineLevel="0" collapsed="false">
      <c r="A59" s="27" t="n">
        <v>56</v>
      </c>
      <c r="B59" s="28"/>
      <c r="C59" s="29"/>
      <c r="D59" s="29"/>
      <c r="E59" s="29"/>
      <c r="F59" s="29"/>
      <c r="G59" s="29"/>
      <c r="H59" s="30"/>
      <c r="I59" s="30"/>
      <c r="J59" s="30"/>
      <c r="K59" s="31" t="str">
        <f aca="false">IF($B59="","",J59-H59-I59)</f>
        <v/>
      </c>
      <c r="L59" s="29"/>
      <c r="M59" s="30"/>
      <c r="N59" s="29"/>
      <c r="O59" s="32" t="str">
        <f aca="false">IF($B59="","",E59&amp;" | "&amp;F59&amp;" | "&amp;TEXT(B59,"yyyy-mm-dd"))</f>
        <v/>
      </c>
      <c r="P59" s="32" t="str">
        <f aca="false">IF($B59="","",IF(OR(NOT(ISNUMBER(B59)),B59&lt;46023,B59&gt;46387),"OUT OF 2026",IF(G59="","NEEDS TRACKED-PLAY Y/N","OK")))</f>
        <v/>
      </c>
      <c r="Q59" s="29"/>
    </row>
    <row r="60" customFormat="false" ht="15" hidden="false" customHeight="false" outlineLevel="0" collapsed="false">
      <c r="A60" s="27" t="n">
        <v>57</v>
      </c>
      <c r="B60" s="28"/>
      <c r="C60" s="29"/>
      <c r="D60" s="29"/>
      <c r="E60" s="29"/>
      <c r="F60" s="29"/>
      <c r="G60" s="29"/>
      <c r="H60" s="30"/>
      <c r="I60" s="30"/>
      <c r="J60" s="30"/>
      <c r="K60" s="31" t="str">
        <f aca="false">IF($B60="","",J60-H60-I60)</f>
        <v/>
      </c>
      <c r="L60" s="29"/>
      <c r="M60" s="30"/>
      <c r="N60" s="29"/>
      <c r="O60" s="32" t="str">
        <f aca="false">IF($B60="","",E60&amp;" | "&amp;F60&amp;" | "&amp;TEXT(B60,"yyyy-mm-dd"))</f>
        <v/>
      </c>
      <c r="P60" s="32" t="str">
        <f aca="false">IF($B60="","",IF(OR(NOT(ISNUMBER(B60)),B60&lt;46023,B60&gt;46387),"OUT OF 2026",IF(G60="","NEEDS TRACKED-PLAY Y/N","OK")))</f>
        <v/>
      </c>
      <c r="Q60" s="29"/>
    </row>
    <row r="61" customFormat="false" ht="15" hidden="false" customHeight="false" outlineLevel="0" collapsed="false">
      <c r="A61" s="27" t="n">
        <v>58</v>
      </c>
      <c r="B61" s="28"/>
      <c r="C61" s="29"/>
      <c r="D61" s="29"/>
      <c r="E61" s="29"/>
      <c r="F61" s="29"/>
      <c r="G61" s="29"/>
      <c r="H61" s="30"/>
      <c r="I61" s="30"/>
      <c r="J61" s="30"/>
      <c r="K61" s="31" t="str">
        <f aca="false">IF($B61="","",J61-H61-I61)</f>
        <v/>
      </c>
      <c r="L61" s="29"/>
      <c r="M61" s="30"/>
      <c r="N61" s="29"/>
      <c r="O61" s="32" t="str">
        <f aca="false">IF($B61="","",E61&amp;" | "&amp;F61&amp;" | "&amp;TEXT(B61,"yyyy-mm-dd"))</f>
        <v/>
      </c>
      <c r="P61" s="32" t="str">
        <f aca="false">IF($B61="","",IF(OR(NOT(ISNUMBER(B61)),B61&lt;46023,B61&gt;46387),"OUT OF 2026",IF(G61="","NEEDS TRACKED-PLAY Y/N","OK")))</f>
        <v/>
      </c>
      <c r="Q61" s="29"/>
    </row>
    <row r="62" customFormat="false" ht="15" hidden="false" customHeight="false" outlineLevel="0" collapsed="false">
      <c r="A62" s="27" t="n">
        <v>59</v>
      </c>
      <c r="B62" s="28"/>
      <c r="C62" s="29"/>
      <c r="D62" s="29"/>
      <c r="E62" s="29"/>
      <c r="F62" s="29"/>
      <c r="G62" s="29"/>
      <c r="H62" s="30"/>
      <c r="I62" s="30"/>
      <c r="J62" s="30"/>
      <c r="K62" s="31" t="str">
        <f aca="false">IF($B62="","",J62-H62-I62)</f>
        <v/>
      </c>
      <c r="L62" s="29"/>
      <c r="M62" s="30"/>
      <c r="N62" s="29"/>
      <c r="O62" s="32" t="str">
        <f aca="false">IF($B62="","",E62&amp;" | "&amp;F62&amp;" | "&amp;TEXT(B62,"yyyy-mm-dd"))</f>
        <v/>
      </c>
      <c r="P62" s="32" t="str">
        <f aca="false">IF($B62="","",IF(OR(NOT(ISNUMBER(B62)),B62&lt;46023,B62&gt;46387),"OUT OF 2026",IF(G62="","NEEDS TRACKED-PLAY Y/N","OK")))</f>
        <v/>
      </c>
      <c r="Q62" s="29"/>
    </row>
    <row r="63" customFormat="false" ht="15" hidden="false" customHeight="false" outlineLevel="0" collapsed="false">
      <c r="A63" s="27" t="n">
        <v>60</v>
      </c>
      <c r="B63" s="28"/>
      <c r="C63" s="29"/>
      <c r="D63" s="29"/>
      <c r="E63" s="29"/>
      <c r="F63" s="29"/>
      <c r="G63" s="29"/>
      <c r="H63" s="30"/>
      <c r="I63" s="30"/>
      <c r="J63" s="30"/>
      <c r="K63" s="31" t="str">
        <f aca="false">IF($B63="","",J63-H63-I63)</f>
        <v/>
      </c>
      <c r="L63" s="29"/>
      <c r="M63" s="30"/>
      <c r="N63" s="29"/>
      <c r="O63" s="32" t="str">
        <f aca="false">IF($B63="","",E63&amp;" | "&amp;F63&amp;" | "&amp;TEXT(B63,"yyyy-mm-dd"))</f>
        <v/>
      </c>
      <c r="P63" s="32" t="str">
        <f aca="false">IF($B63="","",IF(OR(NOT(ISNUMBER(B63)),B63&lt;46023,B63&gt;46387),"OUT OF 2026",IF(G63="","NEEDS TRACKED-PLAY Y/N","OK")))</f>
        <v/>
      </c>
      <c r="Q63" s="29"/>
    </row>
    <row r="64" customFormat="false" ht="15" hidden="false" customHeight="false" outlineLevel="0" collapsed="false">
      <c r="A64" s="27" t="n">
        <v>61</v>
      </c>
      <c r="B64" s="28"/>
      <c r="C64" s="29"/>
      <c r="D64" s="29"/>
      <c r="E64" s="29"/>
      <c r="F64" s="29"/>
      <c r="G64" s="29"/>
      <c r="H64" s="30"/>
      <c r="I64" s="30"/>
      <c r="J64" s="30"/>
      <c r="K64" s="31" t="str">
        <f aca="false">IF($B64="","",J64-H64-I64)</f>
        <v/>
      </c>
      <c r="L64" s="29"/>
      <c r="M64" s="30"/>
      <c r="N64" s="29"/>
      <c r="O64" s="32" t="str">
        <f aca="false">IF($B64="","",E64&amp;" | "&amp;F64&amp;" | "&amp;TEXT(B64,"yyyy-mm-dd"))</f>
        <v/>
      </c>
      <c r="P64" s="32" t="str">
        <f aca="false">IF($B64="","",IF(OR(NOT(ISNUMBER(B64)),B64&lt;46023,B64&gt;46387),"OUT OF 2026",IF(G64="","NEEDS TRACKED-PLAY Y/N","OK")))</f>
        <v/>
      </c>
      <c r="Q64" s="29"/>
    </row>
    <row r="65" customFormat="false" ht="15" hidden="false" customHeight="false" outlineLevel="0" collapsed="false">
      <c r="A65" s="27" t="n">
        <v>62</v>
      </c>
      <c r="B65" s="28"/>
      <c r="C65" s="29"/>
      <c r="D65" s="29"/>
      <c r="E65" s="29"/>
      <c r="F65" s="29"/>
      <c r="G65" s="29"/>
      <c r="H65" s="30"/>
      <c r="I65" s="30"/>
      <c r="J65" s="30"/>
      <c r="K65" s="31" t="str">
        <f aca="false">IF($B65="","",J65-H65-I65)</f>
        <v/>
      </c>
      <c r="L65" s="29"/>
      <c r="M65" s="30"/>
      <c r="N65" s="29"/>
      <c r="O65" s="32" t="str">
        <f aca="false">IF($B65="","",E65&amp;" | "&amp;F65&amp;" | "&amp;TEXT(B65,"yyyy-mm-dd"))</f>
        <v/>
      </c>
      <c r="P65" s="32" t="str">
        <f aca="false">IF($B65="","",IF(OR(NOT(ISNUMBER(B65)),B65&lt;46023,B65&gt;46387),"OUT OF 2026",IF(G65="","NEEDS TRACKED-PLAY Y/N","OK")))</f>
        <v/>
      </c>
      <c r="Q65" s="29"/>
    </row>
    <row r="66" customFormat="false" ht="15" hidden="false" customHeight="false" outlineLevel="0" collapsed="false">
      <c r="A66" s="27" t="n">
        <v>63</v>
      </c>
      <c r="B66" s="28"/>
      <c r="C66" s="29"/>
      <c r="D66" s="29"/>
      <c r="E66" s="29"/>
      <c r="F66" s="29"/>
      <c r="G66" s="29"/>
      <c r="H66" s="30"/>
      <c r="I66" s="30"/>
      <c r="J66" s="30"/>
      <c r="K66" s="31" t="str">
        <f aca="false">IF($B66="","",J66-H66-I66)</f>
        <v/>
      </c>
      <c r="L66" s="29"/>
      <c r="M66" s="30"/>
      <c r="N66" s="29"/>
      <c r="O66" s="32" t="str">
        <f aca="false">IF($B66="","",E66&amp;" | "&amp;F66&amp;" | "&amp;TEXT(B66,"yyyy-mm-dd"))</f>
        <v/>
      </c>
      <c r="P66" s="32" t="str">
        <f aca="false">IF($B66="","",IF(OR(NOT(ISNUMBER(B66)),B66&lt;46023,B66&gt;46387),"OUT OF 2026",IF(G66="","NEEDS TRACKED-PLAY Y/N","OK")))</f>
        <v/>
      </c>
      <c r="Q66" s="29"/>
    </row>
    <row r="67" customFormat="false" ht="15" hidden="false" customHeight="false" outlineLevel="0" collapsed="false">
      <c r="A67" s="27" t="n">
        <v>64</v>
      </c>
      <c r="B67" s="28"/>
      <c r="C67" s="29"/>
      <c r="D67" s="29"/>
      <c r="E67" s="29"/>
      <c r="F67" s="29"/>
      <c r="G67" s="29"/>
      <c r="H67" s="30"/>
      <c r="I67" s="30"/>
      <c r="J67" s="30"/>
      <c r="K67" s="31" t="str">
        <f aca="false">IF($B67="","",J67-H67-I67)</f>
        <v/>
      </c>
      <c r="L67" s="29"/>
      <c r="M67" s="30"/>
      <c r="N67" s="29"/>
      <c r="O67" s="32" t="str">
        <f aca="false">IF($B67="","",E67&amp;" | "&amp;F67&amp;" | "&amp;TEXT(B67,"yyyy-mm-dd"))</f>
        <v/>
      </c>
      <c r="P67" s="32" t="str">
        <f aca="false">IF($B67="","",IF(OR(NOT(ISNUMBER(B67)),B67&lt;46023,B67&gt;46387),"OUT OF 2026",IF(G67="","NEEDS TRACKED-PLAY Y/N","OK")))</f>
        <v/>
      </c>
      <c r="Q67" s="29"/>
    </row>
    <row r="68" customFormat="false" ht="15" hidden="false" customHeight="false" outlineLevel="0" collapsed="false">
      <c r="A68" s="27" t="n">
        <v>65</v>
      </c>
      <c r="B68" s="28"/>
      <c r="C68" s="29"/>
      <c r="D68" s="29"/>
      <c r="E68" s="29"/>
      <c r="F68" s="29"/>
      <c r="G68" s="29"/>
      <c r="H68" s="30"/>
      <c r="I68" s="30"/>
      <c r="J68" s="30"/>
      <c r="K68" s="31" t="str">
        <f aca="false">IF($B68="","",J68-H68-I68)</f>
        <v/>
      </c>
      <c r="L68" s="29"/>
      <c r="M68" s="30"/>
      <c r="N68" s="29"/>
      <c r="O68" s="32" t="str">
        <f aca="false">IF($B68="","",E68&amp;" | "&amp;F68&amp;" | "&amp;TEXT(B68,"yyyy-mm-dd"))</f>
        <v/>
      </c>
      <c r="P68" s="32" t="str">
        <f aca="false">IF($B68="","",IF(OR(NOT(ISNUMBER(B68)),B68&lt;46023,B68&gt;46387),"OUT OF 2026",IF(G68="","NEEDS TRACKED-PLAY Y/N","OK")))</f>
        <v/>
      </c>
      <c r="Q68" s="29"/>
    </row>
    <row r="69" customFormat="false" ht="15" hidden="false" customHeight="false" outlineLevel="0" collapsed="false">
      <c r="A69" s="27" t="n">
        <v>66</v>
      </c>
      <c r="B69" s="28"/>
      <c r="C69" s="29"/>
      <c r="D69" s="29"/>
      <c r="E69" s="29"/>
      <c r="F69" s="29"/>
      <c r="G69" s="29"/>
      <c r="H69" s="30"/>
      <c r="I69" s="30"/>
      <c r="J69" s="30"/>
      <c r="K69" s="31" t="str">
        <f aca="false">IF($B69="","",J69-H69-I69)</f>
        <v/>
      </c>
      <c r="L69" s="29"/>
      <c r="M69" s="30"/>
      <c r="N69" s="29"/>
      <c r="O69" s="32" t="str">
        <f aca="false">IF($B69="","",E69&amp;" | "&amp;F69&amp;" | "&amp;TEXT(B69,"yyyy-mm-dd"))</f>
        <v/>
      </c>
      <c r="P69" s="32" t="str">
        <f aca="false">IF($B69="","",IF(OR(NOT(ISNUMBER(B69)),B69&lt;46023,B69&gt;46387),"OUT OF 2026",IF(G69="","NEEDS TRACKED-PLAY Y/N","OK")))</f>
        <v/>
      </c>
      <c r="Q69" s="29"/>
    </row>
    <row r="70" customFormat="false" ht="15" hidden="false" customHeight="false" outlineLevel="0" collapsed="false">
      <c r="A70" s="27" t="n">
        <v>67</v>
      </c>
      <c r="B70" s="28"/>
      <c r="C70" s="29"/>
      <c r="D70" s="29"/>
      <c r="E70" s="29"/>
      <c r="F70" s="29"/>
      <c r="G70" s="29"/>
      <c r="H70" s="30"/>
      <c r="I70" s="30"/>
      <c r="J70" s="30"/>
      <c r="K70" s="31" t="str">
        <f aca="false">IF($B70="","",J70-H70-I70)</f>
        <v/>
      </c>
      <c r="L70" s="29"/>
      <c r="M70" s="30"/>
      <c r="N70" s="29"/>
      <c r="O70" s="32" t="str">
        <f aca="false">IF($B70="","",E70&amp;" | "&amp;F70&amp;" | "&amp;TEXT(B70,"yyyy-mm-dd"))</f>
        <v/>
      </c>
      <c r="P70" s="32" t="str">
        <f aca="false">IF($B70="","",IF(OR(NOT(ISNUMBER(B70)),B70&lt;46023,B70&gt;46387),"OUT OF 2026",IF(G70="","NEEDS TRACKED-PLAY Y/N","OK")))</f>
        <v/>
      </c>
      <c r="Q70" s="29"/>
    </row>
    <row r="71" customFormat="false" ht="15" hidden="false" customHeight="false" outlineLevel="0" collapsed="false">
      <c r="A71" s="27" t="n">
        <v>68</v>
      </c>
      <c r="B71" s="28"/>
      <c r="C71" s="29"/>
      <c r="D71" s="29"/>
      <c r="E71" s="29"/>
      <c r="F71" s="29"/>
      <c r="G71" s="29"/>
      <c r="H71" s="30"/>
      <c r="I71" s="30"/>
      <c r="J71" s="30"/>
      <c r="K71" s="31" t="str">
        <f aca="false">IF($B71="","",J71-H71-I71)</f>
        <v/>
      </c>
      <c r="L71" s="29"/>
      <c r="M71" s="30"/>
      <c r="N71" s="29"/>
      <c r="O71" s="32" t="str">
        <f aca="false">IF($B71="","",E71&amp;" | "&amp;F71&amp;" | "&amp;TEXT(B71,"yyyy-mm-dd"))</f>
        <v/>
      </c>
      <c r="P71" s="32" t="str">
        <f aca="false">IF($B71="","",IF(OR(NOT(ISNUMBER(B71)),B71&lt;46023,B71&gt;46387),"OUT OF 2026",IF(G71="","NEEDS TRACKED-PLAY Y/N","OK")))</f>
        <v/>
      </c>
      <c r="Q71" s="29"/>
    </row>
    <row r="72" customFormat="false" ht="15" hidden="false" customHeight="false" outlineLevel="0" collapsed="false">
      <c r="A72" s="27" t="n">
        <v>69</v>
      </c>
      <c r="B72" s="28"/>
      <c r="C72" s="29"/>
      <c r="D72" s="29"/>
      <c r="E72" s="29"/>
      <c r="F72" s="29"/>
      <c r="G72" s="29"/>
      <c r="H72" s="30"/>
      <c r="I72" s="30"/>
      <c r="J72" s="30"/>
      <c r="K72" s="31" t="str">
        <f aca="false">IF($B72="","",J72-H72-I72)</f>
        <v/>
      </c>
      <c r="L72" s="29"/>
      <c r="M72" s="30"/>
      <c r="N72" s="29"/>
      <c r="O72" s="32" t="str">
        <f aca="false">IF($B72="","",E72&amp;" | "&amp;F72&amp;" | "&amp;TEXT(B72,"yyyy-mm-dd"))</f>
        <v/>
      </c>
      <c r="P72" s="32" t="str">
        <f aca="false">IF($B72="","",IF(OR(NOT(ISNUMBER(B72)),B72&lt;46023,B72&gt;46387),"OUT OF 2026",IF(G72="","NEEDS TRACKED-PLAY Y/N","OK")))</f>
        <v/>
      </c>
      <c r="Q72" s="29"/>
    </row>
    <row r="73" customFormat="false" ht="15" hidden="false" customHeight="false" outlineLevel="0" collapsed="false">
      <c r="A73" s="27" t="n">
        <v>70</v>
      </c>
      <c r="B73" s="28"/>
      <c r="C73" s="29"/>
      <c r="D73" s="29"/>
      <c r="E73" s="29"/>
      <c r="F73" s="29"/>
      <c r="G73" s="29"/>
      <c r="H73" s="30"/>
      <c r="I73" s="30"/>
      <c r="J73" s="30"/>
      <c r="K73" s="31" t="str">
        <f aca="false">IF($B73="","",J73-H73-I73)</f>
        <v/>
      </c>
      <c r="L73" s="29"/>
      <c r="M73" s="30"/>
      <c r="N73" s="29"/>
      <c r="O73" s="32" t="str">
        <f aca="false">IF($B73="","",E73&amp;" | "&amp;F73&amp;" | "&amp;TEXT(B73,"yyyy-mm-dd"))</f>
        <v/>
      </c>
      <c r="P73" s="32" t="str">
        <f aca="false">IF($B73="","",IF(OR(NOT(ISNUMBER(B73)),B73&lt;46023,B73&gt;46387),"OUT OF 2026",IF(G73="","NEEDS TRACKED-PLAY Y/N","OK")))</f>
        <v/>
      </c>
      <c r="Q73" s="29"/>
    </row>
    <row r="74" customFormat="false" ht="15" hidden="false" customHeight="false" outlineLevel="0" collapsed="false">
      <c r="A74" s="27" t="n">
        <v>71</v>
      </c>
      <c r="B74" s="28"/>
      <c r="C74" s="29"/>
      <c r="D74" s="29"/>
      <c r="E74" s="29"/>
      <c r="F74" s="29"/>
      <c r="G74" s="29"/>
      <c r="H74" s="30"/>
      <c r="I74" s="30"/>
      <c r="J74" s="30"/>
      <c r="K74" s="31" t="str">
        <f aca="false">IF($B74="","",J74-H74-I74)</f>
        <v/>
      </c>
      <c r="L74" s="29"/>
      <c r="M74" s="30"/>
      <c r="N74" s="29"/>
      <c r="O74" s="32" t="str">
        <f aca="false">IF($B74="","",E74&amp;" | "&amp;F74&amp;" | "&amp;TEXT(B74,"yyyy-mm-dd"))</f>
        <v/>
      </c>
      <c r="P74" s="32" t="str">
        <f aca="false">IF($B74="","",IF(OR(NOT(ISNUMBER(B74)),B74&lt;46023,B74&gt;46387),"OUT OF 2026",IF(G74="","NEEDS TRACKED-PLAY Y/N","OK")))</f>
        <v/>
      </c>
      <c r="Q74" s="29"/>
    </row>
    <row r="75" customFormat="false" ht="15" hidden="false" customHeight="false" outlineLevel="0" collapsed="false">
      <c r="A75" s="27" t="n">
        <v>72</v>
      </c>
      <c r="B75" s="28"/>
      <c r="C75" s="29"/>
      <c r="D75" s="29"/>
      <c r="E75" s="29"/>
      <c r="F75" s="29"/>
      <c r="G75" s="29"/>
      <c r="H75" s="30"/>
      <c r="I75" s="30"/>
      <c r="J75" s="30"/>
      <c r="K75" s="31" t="str">
        <f aca="false">IF($B75="","",J75-H75-I75)</f>
        <v/>
      </c>
      <c r="L75" s="29"/>
      <c r="M75" s="30"/>
      <c r="N75" s="29"/>
      <c r="O75" s="32" t="str">
        <f aca="false">IF($B75="","",E75&amp;" | "&amp;F75&amp;" | "&amp;TEXT(B75,"yyyy-mm-dd"))</f>
        <v/>
      </c>
      <c r="P75" s="32" t="str">
        <f aca="false">IF($B75="","",IF(OR(NOT(ISNUMBER(B75)),B75&lt;46023,B75&gt;46387),"OUT OF 2026",IF(G75="","NEEDS TRACKED-PLAY Y/N","OK")))</f>
        <v/>
      </c>
      <c r="Q75" s="29"/>
    </row>
    <row r="76" customFormat="false" ht="15" hidden="false" customHeight="false" outlineLevel="0" collapsed="false">
      <c r="A76" s="27" t="n">
        <v>73</v>
      </c>
      <c r="B76" s="28"/>
      <c r="C76" s="29"/>
      <c r="D76" s="29"/>
      <c r="E76" s="29"/>
      <c r="F76" s="29"/>
      <c r="G76" s="29"/>
      <c r="H76" s="30"/>
      <c r="I76" s="30"/>
      <c r="J76" s="30"/>
      <c r="K76" s="31" t="str">
        <f aca="false">IF($B76="","",J76-H76-I76)</f>
        <v/>
      </c>
      <c r="L76" s="29"/>
      <c r="M76" s="30"/>
      <c r="N76" s="29"/>
      <c r="O76" s="32" t="str">
        <f aca="false">IF($B76="","",E76&amp;" | "&amp;F76&amp;" | "&amp;TEXT(B76,"yyyy-mm-dd"))</f>
        <v/>
      </c>
      <c r="P76" s="32" t="str">
        <f aca="false">IF($B76="","",IF(OR(NOT(ISNUMBER(B76)),B76&lt;46023,B76&gt;46387),"OUT OF 2026",IF(G76="","NEEDS TRACKED-PLAY Y/N","OK")))</f>
        <v/>
      </c>
      <c r="Q76" s="29"/>
    </row>
    <row r="77" customFormat="false" ht="15" hidden="false" customHeight="false" outlineLevel="0" collapsed="false">
      <c r="A77" s="27" t="n">
        <v>74</v>
      </c>
      <c r="B77" s="28"/>
      <c r="C77" s="29"/>
      <c r="D77" s="29"/>
      <c r="E77" s="29"/>
      <c r="F77" s="29"/>
      <c r="G77" s="29"/>
      <c r="H77" s="30"/>
      <c r="I77" s="30"/>
      <c r="J77" s="30"/>
      <c r="K77" s="31" t="str">
        <f aca="false">IF($B77="","",J77-H77-I77)</f>
        <v/>
      </c>
      <c r="L77" s="29"/>
      <c r="M77" s="30"/>
      <c r="N77" s="29"/>
      <c r="O77" s="32" t="str">
        <f aca="false">IF($B77="","",E77&amp;" | "&amp;F77&amp;" | "&amp;TEXT(B77,"yyyy-mm-dd"))</f>
        <v/>
      </c>
      <c r="P77" s="32" t="str">
        <f aca="false">IF($B77="","",IF(OR(NOT(ISNUMBER(B77)),B77&lt;46023,B77&gt;46387),"OUT OF 2026",IF(G77="","NEEDS TRACKED-PLAY Y/N","OK")))</f>
        <v/>
      </c>
      <c r="Q77" s="29"/>
    </row>
    <row r="78" customFormat="false" ht="15" hidden="false" customHeight="false" outlineLevel="0" collapsed="false">
      <c r="A78" s="27" t="n">
        <v>75</v>
      </c>
      <c r="B78" s="28"/>
      <c r="C78" s="29"/>
      <c r="D78" s="29"/>
      <c r="E78" s="29"/>
      <c r="F78" s="29"/>
      <c r="G78" s="29"/>
      <c r="H78" s="30"/>
      <c r="I78" s="30"/>
      <c r="J78" s="30"/>
      <c r="K78" s="31" t="str">
        <f aca="false">IF($B78="","",J78-H78-I78)</f>
        <v/>
      </c>
      <c r="L78" s="29"/>
      <c r="M78" s="30"/>
      <c r="N78" s="29"/>
      <c r="O78" s="32" t="str">
        <f aca="false">IF($B78="","",E78&amp;" | "&amp;F78&amp;" | "&amp;TEXT(B78,"yyyy-mm-dd"))</f>
        <v/>
      </c>
      <c r="P78" s="32" t="str">
        <f aca="false">IF($B78="","",IF(OR(NOT(ISNUMBER(B78)),B78&lt;46023,B78&gt;46387),"OUT OF 2026",IF(G78="","NEEDS TRACKED-PLAY Y/N","OK")))</f>
        <v/>
      </c>
      <c r="Q78" s="29"/>
    </row>
    <row r="79" customFormat="false" ht="15" hidden="false" customHeight="false" outlineLevel="0" collapsed="false">
      <c r="A79" s="27" t="n">
        <v>76</v>
      </c>
      <c r="B79" s="28"/>
      <c r="C79" s="29"/>
      <c r="D79" s="29"/>
      <c r="E79" s="29"/>
      <c r="F79" s="29"/>
      <c r="G79" s="29"/>
      <c r="H79" s="30"/>
      <c r="I79" s="30"/>
      <c r="J79" s="30"/>
      <c r="K79" s="31" t="str">
        <f aca="false">IF($B79="","",J79-H79-I79)</f>
        <v/>
      </c>
      <c r="L79" s="29"/>
      <c r="M79" s="30"/>
      <c r="N79" s="29"/>
      <c r="O79" s="32" t="str">
        <f aca="false">IF($B79="","",E79&amp;" | "&amp;F79&amp;" | "&amp;TEXT(B79,"yyyy-mm-dd"))</f>
        <v/>
      </c>
      <c r="P79" s="32" t="str">
        <f aca="false">IF($B79="","",IF(OR(NOT(ISNUMBER(B79)),B79&lt;46023,B79&gt;46387),"OUT OF 2026",IF(G79="","NEEDS TRACKED-PLAY Y/N","OK")))</f>
        <v/>
      </c>
      <c r="Q79" s="29"/>
    </row>
    <row r="80" customFormat="false" ht="15" hidden="false" customHeight="false" outlineLevel="0" collapsed="false">
      <c r="A80" s="27" t="n">
        <v>77</v>
      </c>
      <c r="B80" s="28"/>
      <c r="C80" s="29"/>
      <c r="D80" s="29"/>
      <c r="E80" s="29"/>
      <c r="F80" s="29"/>
      <c r="G80" s="29"/>
      <c r="H80" s="30"/>
      <c r="I80" s="30"/>
      <c r="J80" s="30"/>
      <c r="K80" s="31" t="str">
        <f aca="false">IF($B80="","",J80-H80-I80)</f>
        <v/>
      </c>
      <c r="L80" s="29"/>
      <c r="M80" s="30"/>
      <c r="N80" s="29"/>
      <c r="O80" s="32" t="str">
        <f aca="false">IF($B80="","",E80&amp;" | "&amp;F80&amp;" | "&amp;TEXT(B80,"yyyy-mm-dd"))</f>
        <v/>
      </c>
      <c r="P80" s="32" t="str">
        <f aca="false">IF($B80="","",IF(OR(NOT(ISNUMBER(B80)),B80&lt;46023,B80&gt;46387),"OUT OF 2026",IF(G80="","NEEDS TRACKED-PLAY Y/N","OK")))</f>
        <v/>
      </c>
      <c r="Q80" s="29"/>
    </row>
    <row r="81" customFormat="false" ht="15" hidden="false" customHeight="false" outlineLevel="0" collapsed="false">
      <c r="A81" s="27" t="n">
        <v>78</v>
      </c>
      <c r="B81" s="28"/>
      <c r="C81" s="29"/>
      <c r="D81" s="29"/>
      <c r="E81" s="29"/>
      <c r="F81" s="29"/>
      <c r="G81" s="29"/>
      <c r="H81" s="30"/>
      <c r="I81" s="30"/>
      <c r="J81" s="30"/>
      <c r="K81" s="31" t="str">
        <f aca="false">IF($B81="","",J81-H81-I81)</f>
        <v/>
      </c>
      <c r="L81" s="29"/>
      <c r="M81" s="30"/>
      <c r="N81" s="29"/>
      <c r="O81" s="32" t="str">
        <f aca="false">IF($B81="","",E81&amp;" | "&amp;F81&amp;" | "&amp;TEXT(B81,"yyyy-mm-dd"))</f>
        <v/>
      </c>
      <c r="P81" s="32" t="str">
        <f aca="false">IF($B81="","",IF(OR(NOT(ISNUMBER(B81)),B81&lt;46023,B81&gt;46387),"OUT OF 2026",IF(G81="","NEEDS TRACKED-PLAY Y/N","OK")))</f>
        <v/>
      </c>
      <c r="Q81" s="29"/>
    </row>
    <row r="82" customFormat="false" ht="15" hidden="false" customHeight="false" outlineLevel="0" collapsed="false">
      <c r="A82" s="27" t="n">
        <v>79</v>
      </c>
      <c r="B82" s="28"/>
      <c r="C82" s="29"/>
      <c r="D82" s="29"/>
      <c r="E82" s="29"/>
      <c r="F82" s="29"/>
      <c r="G82" s="29"/>
      <c r="H82" s="30"/>
      <c r="I82" s="30"/>
      <c r="J82" s="30"/>
      <c r="K82" s="31" t="str">
        <f aca="false">IF($B82="","",J82-H82-I82)</f>
        <v/>
      </c>
      <c r="L82" s="29"/>
      <c r="M82" s="30"/>
      <c r="N82" s="29"/>
      <c r="O82" s="32" t="str">
        <f aca="false">IF($B82="","",E82&amp;" | "&amp;F82&amp;" | "&amp;TEXT(B82,"yyyy-mm-dd"))</f>
        <v/>
      </c>
      <c r="P82" s="32" t="str">
        <f aca="false">IF($B82="","",IF(OR(NOT(ISNUMBER(B82)),B82&lt;46023,B82&gt;46387),"OUT OF 2026",IF(G82="","NEEDS TRACKED-PLAY Y/N","OK")))</f>
        <v/>
      </c>
      <c r="Q82" s="29"/>
    </row>
    <row r="83" customFormat="false" ht="15" hidden="false" customHeight="false" outlineLevel="0" collapsed="false">
      <c r="A83" s="27" t="n">
        <v>80</v>
      </c>
      <c r="B83" s="28"/>
      <c r="C83" s="29"/>
      <c r="D83" s="29"/>
      <c r="E83" s="29"/>
      <c r="F83" s="29"/>
      <c r="G83" s="29"/>
      <c r="H83" s="30"/>
      <c r="I83" s="30"/>
      <c r="J83" s="30"/>
      <c r="K83" s="31" t="str">
        <f aca="false">IF($B83="","",J83-H83-I83)</f>
        <v/>
      </c>
      <c r="L83" s="29"/>
      <c r="M83" s="30"/>
      <c r="N83" s="29"/>
      <c r="O83" s="32" t="str">
        <f aca="false">IF($B83="","",E83&amp;" | "&amp;F83&amp;" | "&amp;TEXT(B83,"yyyy-mm-dd"))</f>
        <v/>
      </c>
      <c r="P83" s="32" t="str">
        <f aca="false">IF($B83="","",IF(OR(NOT(ISNUMBER(B83)),B83&lt;46023,B83&gt;46387),"OUT OF 2026",IF(G83="","NEEDS TRACKED-PLAY Y/N","OK")))</f>
        <v/>
      </c>
      <c r="Q83" s="29"/>
    </row>
    <row r="84" customFormat="false" ht="15" hidden="false" customHeight="false" outlineLevel="0" collapsed="false">
      <c r="A84" s="27" t="n">
        <v>81</v>
      </c>
      <c r="B84" s="28"/>
      <c r="C84" s="29"/>
      <c r="D84" s="29"/>
      <c r="E84" s="29"/>
      <c r="F84" s="29"/>
      <c r="G84" s="29"/>
      <c r="H84" s="30"/>
      <c r="I84" s="30"/>
      <c r="J84" s="30"/>
      <c r="K84" s="31" t="str">
        <f aca="false">IF($B84="","",J84-H84-I84)</f>
        <v/>
      </c>
      <c r="L84" s="29"/>
      <c r="M84" s="30"/>
      <c r="N84" s="29"/>
      <c r="O84" s="32" t="str">
        <f aca="false">IF($B84="","",E84&amp;" | "&amp;F84&amp;" | "&amp;TEXT(B84,"yyyy-mm-dd"))</f>
        <v/>
      </c>
      <c r="P84" s="32" t="str">
        <f aca="false">IF($B84="","",IF(OR(NOT(ISNUMBER(B84)),B84&lt;46023,B84&gt;46387),"OUT OF 2026",IF(G84="","NEEDS TRACKED-PLAY Y/N","OK")))</f>
        <v/>
      </c>
      <c r="Q84" s="29"/>
    </row>
    <row r="85" customFormat="false" ht="15" hidden="false" customHeight="false" outlineLevel="0" collapsed="false">
      <c r="A85" s="27" t="n">
        <v>82</v>
      </c>
      <c r="B85" s="28"/>
      <c r="C85" s="29"/>
      <c r="D85" s="29"/>
      <c r="E85" s="29"/>
      <c r="F85" s="29"/>
      <c r="G85" s="29"/>
      <c r="H85" s="30"/>
      <c r="I85" s="30"/>
      <c r="J85" s="30"/>
      <c r="K85" s="31" t="str">
        <f aca="false">IF($B85="","",J85-H85-I85)</f>
        <v/>
      </c>
      <c r="L85" s="29"/>
      <c r="M85" s="30"/>
      <c r="N85" s="29"/>
      <c r="O85" s="32" t="str">
        <f aca="false">IF($B85="","",E85&amp;" | "&amp;F85&amp;" | "&amp;TEXT(B85,"yyyy-mm-dd"))</f>
        <v/>
      </c>
      <c r="P85" s="32" t="str">
        <f aca="false">IF($B85="","",IF(OR(NOT(ISNUMBER(B85)),B85&lt;46023,B85&gt;46387),"OUT OF 2026",IF(G85="","NEEDS TRACKED-PLAY Y/N","OK")))</f>
        <v/>
      </c>
      <c r="Q85" s="29"/>
    </row>
    <row r="86" customFormat="false" ht="15" hidden="false" customHeight="false" outlineLevel="0" collapsed="false">
      <c r="A86" s="27" t="n">
        <v>83</v>
      </c>
      <c r="B86" s="28"/>
      <c r="C86" s="29"/>
      <c r="D86" s="29"/>
      <c r="E86" s="29"/>
      <c r="F86" s="29"/>
      <c r="G86" s="29"/>
      <c r="H86" s="30"/>
      <c r="I86" s="30"/>
      <c r="J86" s="30"/>
      <c r="K86" s="31" t="str">
        <f aca="false">IF($B86="","",J86-H86-I86)</f>
        <v/>
      </c>
      <c r="L86" s="29"/>
      <c r="M86" s="30"/>
      <c r="N86" s="29"/>
      <c r="O86" s="32" t="str">
        <f aca="false">IF($B86="","",E86&amp;" | "&amp;F86&amp;" | "&amp;TEXT(B86,"yyyy-mm-dd"))</f>
        <v/>
      </c>
      <c r="P86" s="32" t="str">
        <f aca="false">IF($B86="","",IF(OR(NOT(ISNUMBER(B86)),B86&lt;46023,B86&gt;46387),"OUT OF 2026",IF(G86="","NEEDS TRACKED-PLAY Y/N","OK")))</f>
        <v/>
      </c>
      <c r="Q86" s="29"/>
    </row>
    <row r="87" customFormat="false" ht="15" hidden="false" customHeight="false" outlineLevel="0" collapsed="false">
      <c r="A87" s="27" t="n">
        <v>84</v>
      </c>
      <c r="B87" s="28"/>
      <c r="C87" s="29"/>
      <c r="D87" s="29"/>
      <c r="E87" s="29"/>
      <c r="F87" s="29"/>
      <c r="G87" s="29"/>
      <c r="H87" s="30"/>
      <c r="I87" s="30"/>
      <c r="J87" s="30"/>
      <c r="K87" s="31" t="str">
        <f aca="false">IF($B87="","",J87-H87-I87)</f>
        <v/>
      </c>
      <c r="L87" s="29"/>
      <c r="M87" s="30"/>
      <c r="N87" s="29"/>
      <c r="O87" s="32" t="str">
        <f aca="false">IF($B87="","",E87&amp;" | "&amp;F87&amp;" | "&amp;TEXT(B87,"yyyy-mm-dd"))</f>
        <v/>
      </c>
      <c r="P87" s="32" t="str">
        <f aca="false">IF($B87="","",IF(OR(NOT(ISNUMBER(B87)),B87&lt;46023,B87&gt;46387),"OUT OF 2026",IF(G87="","NEEDS TRACKED-PLAY Y/N","OK")))</f>
        <v/>
      </c>
      <c r="Q87" s="29"/>
    </row>
    <row r="88" customFormat="false" ht="15" hidden="false" customHeight="false" outlineLevel="0" collapsed="false">
      <c r="A88" s="27" t="n">
        <v>85</v>
      </c>
      <c r="B88" s="28"/>
      <c r="C88" s="29"/>
      <c r="D88" s="29"/>
      <c r="E88" s="29"/>
      <c r="F88" s="29"/>
      <c r="G88" s="29"/>
      <c r="H88" s="30"/>
      <c r="I88" s="30"/>
      <c r="J88" s="30"/>
      <c r="K88" s="31" t="str">
        <f aca="false">IF($B88="","",J88-H88-I88)</f>
        <v/>
      </c>
      <c r="L88" s="29"/>
      <c r="M88" s="30"/>
      <c r="N88" s="29"/>
      <c r="O88" s="32" t="str">
        <f aca="false">IF($B88="","",E88&amp;" | "&amp;F88&amp;" | "&amp;TEXT(B88,"yyyy-mm-dd"))</f>
        <v/>
      </c>
      <c r="P88" s="32" t="str">
        <f aca="false">IF($B88="","",IF(OR(NOT(ISNUMBER(B88)),B88&lt;46023,B88&gt;46387),"OUT OF 2026",IF(G88="","NEEDS TRACKED-PLAY Y/N","OK")))</f>
        <v/>
      </c>
      <c r="Q88" s="29"/>
    </row>
    <row r="89" customFormat="false" ht="15" hidden="false" customHeight="false" outlineLevel="0" collapsed="false">
      <c r="A89" s="27" t="n">
        <v>86</v>
      </c>
      <c r="B89" s="28"/>
      <c r="C89" s="29"/>
      <c r="D89" s="29"/>
      <c r="E89" s="29"/>
      <c r="F89" s="29"/>
      <c r="G89" s="29"/>
      <c r="H89" s="30"/>
      <c r="I89" s="30"/>
      <c r="J89" s="30"/>
      <c r="K89" s="31" t="str">
        <f aca="false">IF($B89="","",J89-H89-I89)</f>
        <v/>
      </c>
      <c r="L89" s="29"/>
      <c r="M89" s="30"/>
      <c r="N89" s="29"/>
      <c r="O89" s="32" t="str">
        <f aca="false">IF($B89="","",E89&amp;" | "&amp;F89&amp;" | "&amp;TEXT(B89,"yyyy-mm-dd"))</f>
        <v/>
      </c>
      <c r="P89" s="32" t="str">
        <f aca="false">IF($B89="","",IF(OR(NOT(ISNUMBER(B89)),B89&lt;46023,B89&gt;46387),"OUT OF 2026",IF(G89="","NEEDS TRACKED-PLAY Y/N","OK")))</f>
        <v/>
      </c>
      <c r="Q89" s="29"/>
    </row>
    <row r="90" customFormat="false" ht="15" hidden="false" customHeight="false" outlineLevel="0" collapsed="false">
      <c r="A90" s="27" t="n">
        <v>87</v>
      </c>
      <c r="B90" s="28"/>
      <c r="C90" s="29"/>
      <c r="D90" s="29"/>
      <c r="E90" s="29"/>
      <c r="F90" s="29"/>
      <c r="G90" s="29"/>
      <c r="H90" s="30"/>
      <c r="I90" s="30"/>
      <c r="J90" s="30"/>
      <c r="K90" s="31" t="str">
        <f aca="false">IF($B90="","",J90-H90-I90)</f>
        <v/>
      </c>
      <c r="L90" s="29"/>
      <c r="M90" s="30"/>
      <c r="N90" s="29"/>
      <c r="O90" s="32" t="str">
        <f aca="false">IF($B90="","",E90&amp;" | "&amp;F90&amp;" | "&amp;TEXT(B90,"yyyy-mm-dd"))</f>
        <v/>
      </c>
      <c r="P90" s="32" t="str">
        <f aca="false">IF($B90="","",IF(OR(NOT(ISNUMBER(B90)),B90&lt;46023,B90&gt;46387),"OUT OF 2026",IF(G90="","NEEDS TRACKED-PLAY Y/N","OK")))</f>
        <v/>
      </c>
      <c r="Q90" s="29"/>
    </row>
    <row r="91" customFormat="false" ht="15" hidden="false" customHeight="false" outlineLevel="0" collapsed="false">
      <c r="A91" s="27" t="n">
        <v>88</v>
      </c>
      <c r="B91" s="28"/>
      <c r="C91" s="29"/>
      <c r="D91" s="29"/>
      <c r="E91" s="29"/>
      <c r="F91" s="29"/>
      <c r="G91" s="29"/>
      <c r="H91" s="30"/>
      <c r="I91" s="30"/>
      <c r="J91" s="30"/>
      <c r="K91" s="31" t="str">
        <f aca="false">IF($B91="","",J91-H91-I91)</f>
        <v/>
      </c>
      <c r="L91" s="29"/>
      <c r="M91" s="30"/>
      <c r="N91" s="29"/>
      <c r="O91" s="32" t="str">
        <f aca="false">IF($B91="","",E91&amp;" | "&amp;F91&amp;" | "&amp;TEXT(B91,"yyyy-mm-dd"))</f>
        <v/>
      </c>
      <c r="P91" s="32" t="str">
        <f aca="false">IF($B91="","",IF(OR(NOT(ISNUMBER(B91)),B91&lt;46023,B91&gt;46387),"OUT OF 2026",IF(G91="","NEEDS TRACKED-PLAY Y/N","OK")))</f>
        <v/>
      </c>
      <c r="Q91" s="29"/>
    </row>
    <row r="92" customFormat="false" ht="15" hidden="false" customHeight="false" outlineLevel="0" collapsed="false">
      <c r="A92" s="27" t="n">
        <v>89</v>
      </c>
      <c r="B92" s="28"/>
      <c r="C92" s="29"/>
      <c r="D92" s="29"/>
      <c r="E92" s="29"/>
      <c r="F92" s="29"/>
      <c r="G92" s="29"/>
      <c r="H92" s="30"/>
      <c r="I92" s="30"/>
      <c r="J92" s="30"/>
      <c r="K92" s="31" t="str">
        <f aca="false">IF($B92="","",J92-H92-I92)</f>
        <v/>
      </c>
      <c r="L92" s="29"/>
      <c r="M92" s="30"/>
      <c r="N92" s="29"/>
      <c r="O92" s="32" t="str">
        <f aca="false">IF($B92="","",E92&amp;" | "&amp;F92&amp;" | "&amp;TEXT(B92,"yyyy-mm-dd"))</f>
        <v/>
      </c>
      <c r="P92" s="32" t="str">
        <f aca="false">IF($B92="","",IF(OR(NOT(ISNUMBER(B92)),B92&lt;46023,B92&gt;46387),"OUT OF 2026",IF(G92="","NEEDS TRACKED-PLAY Y/N","OK")))</f>
        <v/>
      </c>
      <c r="Q92" s="29"/>
    </row>
    <row r="93" customFormat="false" ht="15" hidden="false" customHeight="false" outlineLevel="0" collapsed="false">
      <c r="A93" s="27" t="n">
        <v>90</v>
      </c>
      <c r="B93" s="28"/>
      <c r="C93" s="29"/>
      <c r="D93" s="29"/>
      <c r="E93" s="29"/>
      <c r="F93" s="29"/>
      <c r="G93" s="29"/>
      <c r="H93" s="30"/>
      <c r="I93" s="30"/>
      <c r="J93" s="30"/>
      <c r="K93" s="31" t="str">
        <f aca="false">IF($B93="","",J93-H93-I93)</f>
        <v/>
      </c>
      <c r="L93" s="29"/>
      <c r="M93" s="30"/>
      <c r="N93" s="29"/>
      <c r="O93" s="32" t="str">
        <f aca="false">IF($B93="","",E93&amp;" | "&amp;F93&amp;" | "&amp;TEXT(B93,"yyyy-mm-dd"))</f>
        <v/>
      </c>
      <c r="P93" s="32" t="str">
        <f aca="false">IF($B93="","",IF(OR(NOT(ISNUMBER(B93)),B93&lt;46023,B93&gt;46387),"OUT OF 2026",IF(G93="","NEEDS TRACKED-PLAY Y/N","OK")))</f>
        <v/>
      </c>
      <c r="Q93" s="29"/>
    </row>
    <row r="94" customFormat="false" ht="15" hidden="false" customHeight="false" outlineLevel="0" collapsed="false">
      <c r="A94" s="27" t="n">
        <v>91</v>
      </c>
      <c r="B94" s="28"/>
      <c r="C94" s="29"/>
      <c r="D94" s="29"/>
      <c r="E94" s="29"/>
      <c r="F94" s="29"/>
      <c r="G94" s="29"/>
      <c r="H94" s="30"/>
      <c r="I94" s="30"/>
      <c r="J94" s="30"/>
      <c r="K94" s="31" t="str">
        <f aca="false">IF($B94="","",J94-H94-I94)</f>
        <v/>
      </c>
      <c r="L94" s="29"/>
      <c r="M94" s="30"/>
      <c r="N94" s="29"/>
      <c r="O94" s="32" t="str">
        <f aca="false">IF($B94="","",E94&amp;" | "&amp;F94&amp;" | "&amp;TEXT(B94,"yyyy-mm-dd"))</f>
        <v/>
      </c>
      <c r="P94" s="32" t="str">
        <f aca="false">IF($B94="","",IF(OR(NOT(ISNUMBER(B94)),B94&lt;46023,B94&gt;46387),"OUT OF 2026",IF(G94="","NEEDS TRACKED-PLAY Y/N","OK")))</f>
        <v/>
      </c>
      <c r="Q94" s="29"/>
    </row>
    <row r="95" customFormat="false" ht="15" hidden="false" customHeight="false" outlineLevel="0" collapsed="false">
      <c r="A95" s="27" t="n">
        <v>92</v>
      </c>
      <c r="B95" s="28"/>
      <c r="C95" s="29"/>
      <c r="D95" s="29"/>
      <c r="E95" s="29"/>
      <c r="F95" s="29"/>
      <c r="G95" s="29"/>
      <c r="H95" s="30"/>
      <c r="I95" s="30"/>
      <c r="J95" s="30"/>
      <c r="K95" s="31" t="str">
        <f aca="false">IF($B95="","",J95-H95-I95)</f>
        <v/>
      </c>
      <c r="L95" s="29"/>
      <c r="M95" s="30"/>
      <c r="N95" s="29"/>
      <c r="O95" s="32" t="str">
        <f aca="false">IF($B95="","",E95&amp;" | "&amp;F95&amp;" | "&amp;TEXT(B95,"yyyy-mm-dd"))</f>
        <v/>
      </c>
      <c r="P95" s="32" t="str">
        <f aca="false">IF($B95="","",IF(OR(NOT(ISNUMBER(B95)),B95&lt;46023,B95&gt;46387),"OUT OF 2026",IF(G95="","NEEDS TRACKED-PLAY Y/N","OK")))</f>
        <v/>
      </c>
      <c r="Q95" s="29"/>
    </row>
    <row r="96" customFormat="false" ht="15" hidden="false" customHeight="false" outlineLevel="0" collapsed="false">
      <c r="A96" s="27" t="n">
        <v>93</v>
      </c>
      <c r="B96" s="28"/>
      <c r="C96" s="29"/>
      <c r="D96" s="29"/>
      <c r="E96" s="29"/>
      <c r="F96" s="29"/>
      <c r="G96" s="29"/>
      <c r="H96" s="30"/>
      <c r="I96" s="30"/>
      <c r="J96" s="30"/>
      <c r="K96" s="31" t="str">
        <f aca="false">IF($B96="","",J96-H96-I96)</f>
        <v/>
      </c>
      <c r="L96" s="29"/>
      <c r="M96" s="30"/>
      <c r="N96" s="29"/>
      <c r="O96" s="32" t="str">
        <f aca="false">IF($B96="","",E96&amp;" | "&amp;F96&amp;" | "&amp;TEXT(B96,"yyyy-mm-dd"))</f>
        <v/>
      </c>
      <c r="P96" s="32" t="str">
        <f aca="false">IF($B96="","",IF(OR(NOT(ISNUMBER(B96)),B96&lt;46023,B96&gt;46387),"OUT OF 2026",IF(G96="","NEEDS TRACKED-PLAY Y/N","OK")))</f>
        <v/>
      </c>
      <c r="Q96" s="29"/>
    </row>
    <row r="97" customFormat="false" ht="15" hidden="false" customHeight="false" outlineLevel="0" collapsed="false">
      <c r="A97" s="27" t="n">
        <v>94</v>
      </c>
      <c r="B97" s="28"/>
      <c r="C97" s="29"/>
      <c r="D97" s="29"/>
      <c r="E97" s="29"/>
      <c r="F97" s="29"/>
      <c r="G97" s="29"/>
      <c r="H97" s="30"/>
      <c r="I97" s="30"/>
      <c r="J97" s="30"/>
      <c r="K97" s="31" t="str">
        <f aca="false">IF($B97="","",J97-H97-I97)</f>
        <v/>
      </c>
      <c r="L97" s="29"/>
      <c r="M97" s="30"/>
      <c r="N97" s="29"/>
      <c r="O97" s="32" t="str">
        <f aca="false">IF($B97="","",E97&amp;" | "&amp;F97&amp;" | "&amp;TEXT(B97,"yyyy-mm-dd"))</f>
        <v/>
      </c>
      <c r="P97" s="32" t="str">
        <f aca="false">IF($B97="","",IF(OR(NOT(ISNUMBER(B97)),B97&lt;46023,B97&gt;46387),"OUT OF 2026",IF(G97="","NEEDS TRACKED-PLAY Y/N","OK")))</f>
        <v/>
      </c>
      <c r="Q97" s="29"/>
    </row>
    <row r="98" customFormat="false" ht="15" hidden="false" customHeight="false" outlineLevel="0" collapsed="false">
      <c r="A98" s="27" t="n">
        <v>95</v>
      </c>
      <c r="B98" s="28"/>
      <c r="C98" s="29"/>
      <c r="D98" s="29"/>
      <c r="E98" s="29"/>
      <c r="F98" s="29"/>
      <c r="G98" s="29"/>
      <c r="H98" s="30"/>
      <c r="I98" s="30"/>
      <c r="J98" s="30"/>
      <c r="K98" s="31" t="str">
        <f aca="false">IF($B98="","",J98-H98-I98)</f>
        <v/>
      </c>
      <c r="L98" s="29"/>
      <c r="M98" s="30"/>
      <c r="N98" s="29"/>
      <c r="O98" s="32" t="str">
        <f aca="false">IF($B98="","",E98&amp;" | "&amp;F98&amp;" | "&amp;TEXT(B98,"yyyy-mm-dd"))</f>
        <v/>
      </c>
      <c r="P98" s="32" t="str">
        <f aca="false">IF($B98="","",IF(OR(NOT(ISNUMBER(B98)),B98&lt;46023,B98&gt;46387),"OUT OF 2026",IF(G98="","NEEDS TRACKED-PLAY Y/N","OK")))</f>
        <v/>
      </c>
      <c r="Q98" s="29"/>
    </row>
    <row r="99" customFormat="false" ht="15" hidden="false" customHeight="false" outlineLevel="0" collapsed="false">
      <c r="A99" s="27" t="n">
        <v>96</v>
      </c>
      <c r="B99" s="28"/>
      <c r="C99" s="29"/>
      <c r="D99" s="29"/>
      <c r="E99" s="29"/>
      <c r="F99" s="29"/>
      <c r="G99" s="29"/>
      <c r="H99" s="30"/>
      <c r="I99" s="30"/>
      <c r="J99" s="30"/>
      <c r="K99" s="31" t="str">
        <f aca="false">IF($B99="","",J99-H99-I99)</f>
        <v/>
      </c>
      <c r="L99" s="29"/>
      <c r="M99" s="30"/>
      <c r="N99" s="29"/>
      <c r="O99" s="32" t="str">
        <f aca="false">IF($B99="","",E99&amp;" | "&amp;F99&amp;" | "&amp;TEXT(B99,"yyyy-mm-dd"))</f>
        <v/>
      </c>
      <c r="P99" s="32" t="str">
        <f aca="false">IF($B99="","",IF(OR(NOT(ISNUMBER(B99)),B99&lt;46023,B99&gt;46387),"OUT OF 2026",IF(G99="","NEEDS TRACKED-PLAY Y/N","OK")))</f>
        <v/>
      </c>
      <c r="Q99" s="29"/>
    </row>
    <row r="100" customFormat="false" ht="15" hidden="false" customHeight="false" outlineLevel="0" collapsed="false">
      <c r="A100" s="27" t="n">
        <v>97</v>
      </c>
      <c r="B100" s="28"/>
      <c r="C100" s="29"/>
      <c r="D100" s="29"/>
      <c r="E100" s="29"/>
      <c r="F100" s="29"/>
      <c r="G100" s="29"/>
      <c r="H100" s="30"/>
      <c r="I100" s="30"/>
      <c r="J100" s="30"/>
      <c r="K100" s="31" t="str">
        <f aca="false">IF($B100="","",J100-H100-I100)</f>
        <v/>
      </c>
      <c r="L100" s="29"/>
      <c r="M100" s="30"/>
      <c r="N100" s="29"/>
      <c r="O100" s="32" t="str">
        <f aca="false">IF($B100="","",E100&amp;" | "&amp;F100&amp;" | "&amp;TEXT(B100,"yyyy-mm-dd"))</f>
        <v/>
      </c>
      <c r="P100" s="32" t="str">
        <f aca="false">IF($B100="","",IF(OR(NOT(ISNUMBER(B100)),B100&lt;46023,B100&gt;46387),"OUT OF 2026",IF(G100="","NEEDS TRACKED-PLAY Y/N","OK")))</f>
        <v/>
      </c>
      <c r="Q100" s="29"/>
    </row>
    <row r="101" customFormat="false" ht="15" hidden="false" customHeight="false" outlineLevel="0" collapsed="false">
      <c r="A101" s="27" t="n">
        <v>98</v>
      </c>
      <c r="B101" s="28"/>
      <c r="C101" s="29"/>
      <c r="D101" s="29"/>
      <c r="E101" s="29"/>
      <c r="F101" s="29"/>
      <c r="G101" s="29"/>
      <c r="H101" s="30"/>
      <c r="I101" s="30"/>
      <c r="J101" s="30"/>
      <c r="K101" s="31" t="str">
        <f aca="false">IF($B101="","",J101-H101-I101)</f>
        <v/>
      </c>
      <c r="L101" s="29"/>
      <c r="M101" s="30"/>
      <c r="N101" s="29"/>
      <c r="O101" s="32" t="str">
        <f aca="false">IF($B101="","",E101&amp;" | "&amp;F101&amp;" | "&amp;TEXT(B101,"yyyy-mm-dd"))</f>
        <v/>
      </c>
      <c r="P101" s="32" t="str">
        <f aca="false">IF($B101="","",IF(OR(NOT(ISNUMBER(B101)),B101&lt;46023,B101&gt;46387),"OUT OF 2026",IF(G101="","NEEDS TRACKED-PLAY Y/N","OK")))</f>
        <v/>
      </c>
      <c r="Q101" s="29"/>
    </row>
    <row r="102" customFormat="false" ht="15" hidden="false" customHeight="false" outlineLevel="0" collapsed="false">
      <c r="A102" s="27" t="n">
        <v>99</v>
      </c>
      <c r="B102" s="28"/>
      <c r="C102" s="29"/>
      <c r="D102" s="29"/>
      <c r="E102" s="29"/>
      <c r="F102" s="29"/>
      <c r="G102" s="29"/>
      <c r="H102" s="30"/>
      <c r="I102" s="30"/>
      <c r="J102" s="30"/>
      <c r="K102" s="31" t="str">
        <f aca="false">IF($B102="","",J102-H102-I102)</f>
        <v/>
      </c>
      <c r="L102" s="29"/>
      <c r="M102" s="30"/>
      <c r="N102" s="29"/>
      <c r="O102" s="32" t="str">
        <f aca="false">IF($B102="","",E102&amp;" | "&amp;F102&amp;" | "&amp;TEXT(B102,"yyyy-mm-dd"))</f>
        <v/>
      </c>
      <c r="P102" s="32" t="str">
        <f aca="false">IF($B102="","",IF(OR(NOT(ISNUMBER(B102)),B102&lt;46023,B102&gt;46387),"OUT OF 2026",IF(G102="","NEEDS TRACKED-PLAY Y/N","OK")))</f>
        <v/>
      </c>
      <c r="Q102" s="29"/>
    </row>
    <row r="103" customFormat="false" ht="15" hidden="false" customHeight="false" outlineLevel="0" collapsed="false">
      <c r="A103" s="27" t="n">
        <v>100</v>
      </c>
      <c r="B103" s="28"/>
      <c r="C103" s="29"/>
      <c r="D103" s="29"/>
      <c r="E103" s="29"/>
      <c r="F103" s="29"/>
      <c r="G103" s="29"/>
      <c r="H103" s="30"/>
      <c r="I103" s="30"/>
      <c r="J103" s="30"/>
      <c r="K103" s="31" t="str">
        <f aca="false">IF($B103="","",J103-H103-I103)</f>
        <v/>
      </c>
      <c r="L103" s="29"/>
      <c r="M103" s="30"/>
      <c r="N103" s="29"/>
      <c r="O103" s="32" t="str">
        <f aca="false">IF($B103="","",E103&amp;" | "&amp;F103&amp;" | "&amp;TEXT(B103,"yyyy-mm-dd"))</f>
        <v/>
      </c>
      <c r="P103" s="32" t="str">
        <f aca="false">IF($B103="","",IF(OR(NOT(ISNUMBER(B103)),B103&lt;46023,B103&gt;46387),"OUT OF 2026",IF(G103="","NEEDS TRACKED-PLAY Y/N","OK")))</f>
        <v/>
      </c>
      <c r="Q103" s="29"/>
    </row>
    <row r="104" customFormat="false" ht="15" hidden="false" customHeight="false" outlineLevel="0" collapsed="false">
      <c r="A104" s="27" t="n">
        <v>101</v>
      </c>
      <c r="B104" s="28"/>
      <c r="C104" s="29"/>
      <c r="D104" s="29"/>
      <c r="E104" s="29"/>
      <c r="F104" s="29"/>
      <c r="G104" s="29"/>
      <c r="H104" s="30"/>
      <c r="I104" s="30"/>
      <c r="J104" s="30"/>
      <c r="K104" s="31" t="str">
        <f aca="false">IF($B104="","",J104-H104-I104)</f>
        <v/>
      </c>
      <c r="L104" s="29"/>
      <c r="M104" s="30"/>
      <c r="N104" s="29"/>
      <c r="O104" s="32" t="str">
        <f aca="false">IF($B104="","",E104&amp;" | "&amp;F104&amp;" | "&amp;TEXT(B104,"yyyy-mm-dd"))</f>
        <v/>
      </c>
      <c r="P104" s="32" t="str">
        <f aca="false">IF($B104="","",IF(OR(NOT(ISNUMBER(B104)),B104&lt;46023,B104&gt;46387),"OUT OF 2026",IF(G104="","NEEDS TRACKED-PLAY Y/N","OK")))</f>
        <v/>
      </c>
      <c r="Q104" s="29"/>
    </row>
    <row r="105" customFormat="false" ht="15" hidden="false" customHeight="false" outlineLevel="0" collapsed="false">
      <c r="A105" s="27" t="n">
        <v>102</v>
      </c>
      <c r="B105" s="28"/>
      <c r="C105" s="29"/>
      <c r="D105" s="29"/>
      <c r="E105" s="29"/>
      <c r="F105" s="29"/>
      <c r="G105" s="29"/>
      <c r="H105" s="30"/>
      <c r="I105" s="30"/>
      <c r="J105" s="30"/>
      <c r="K105" s="31" t="str">
        <f aca="false">IF($B105="","",J105-H105-I105)</f>
        <v/>
      </c>
      <c r="L105" s="29"/>
      <c r="M105" s="30"/>
      <c r="N105" s="29"/>
      <c r="O105" s="32" t="str">
        <f aca="false">IF($B105="","",E105&amp;" | "&amp;F105&amp;" | "&amp;TEXT(B105,"yyyy-mm-dd"))</f>
        <v/>
      </c>
      <c r="P105" s="32" t="str">
        <f aca="false">IF($B105="","",IF(OR(NOT(ISNUMBER(B105)),B105&lt;46023,B105&gt;46387),"OUT OF 2026",IF(G105="","NEEDS TRACKED-PLAY Y/N","OK")))</f>
        <v/>
      </c>
      <c r="Q105" s="29"/>
    </row>
    <row r="106" customFormat="false" ht="15" hidden="false" customHeight="false" outlineLevel="0" collapsed="false">
      <c r="A106" s="27" t="n">
        <v>103</v>
      </c>
      <c r="B106" s="28"/>
      <c r="C106" s="29"/>
      <c r="D106" s="29"/>
      <c r="E106" s="29"/>
      <c r="F106" s="29"/>
      <c r="G106" s="29"/>
      <c r="H106" s="30"/>
      <c r="I106" s="30"/>
      <c r="J106" s="30"/>
      <c r="K106" s="31" t="str">
        <f aca="false">IF($B106="","",J106-H106-I106)</f>
        <v/>
      </c>
      <c r="L106" s="29"/>
      <c r="M106" s="30"/>
      <c r="N106" s="29"/>
      <c r="O106" s="32" t="str">
        <f aca="false">IF($B106="","",E106&amp;" | "&amp;F106&amp;" | "&amp;TEXT(B106,"yyyy-mm-dd"))</f>
        <v/>
      </c>
      <c r="P106" s="32" t="str">
        <f aca="false">IF($B106="","",IF(OR(NOT(ISNUMBER(B106)),B106&lt;46023,B106&gt;46387),"OUT OF 2026",IF(G106="","NEEDS TRACKED-PLAY Y/N","OK")))</f>
        <v/>
      </c>
      <c r="Q106" s="29"/>
    </row>
    <row r="107" customFormat="false" ht="15" hidden="false" customHeight="false" outlineLevel="0" collapsed="false">
      <c r="A107" s="27" t="n">
        <v>104</v>
      </c>
      <c r="B107" s="28"/>
      <c r="C107" s="29"/>
      <c r="D107" s="29"/>
      <c r="E107" s="29"/>
      <c r="F107" s="29"/>
      <c r="G107" s="29"/>
      <c r="H107" s="30"/>
      <c r="I107" s="30"/>
      <c r="J107" s="30"/>
      <c r="K107" s="31" t="str">
        <f aca="false">IF($B107="","",J107-H107-I107)</f>
        <v/>
      </c>
      <c r="L107" s="29"/>
      <c r="M107" s="30"/>
      <c r="N107" s="29"/>
      <c r="O107" s="32" t="str">
        <f aca="false">IF($B107="","",E107&amp;" | "&amp;F107&amp;" | "&amp;TEXT(B107,"yyyy-mm-dd"))</f>
        <v/>
      </c>
      <c r="P107" s="32" t="str">
        <f aca="false">IF($B107="","",IF(OR(NOT(ISNUMBER(B107)),B107&lt;46023,B107&gt;46387),"OUT OF 2026",IF(G107="","NEEDS TRACKED-PLAY Y/N","OK")))</f>
        <v/>
      </c>
      <c r="Q107" s="29"/>
    </row>
    <row r="108" customFormat="false" ht="15" hidden="false" customHeight="false" outlineLevel="0" collapsed="false">
      <c r="A108" s="27" t="n">
        <v>105</v>
      </c>
      <c r="B108" s="28"/>
      <c r="C108" s="29"/>
      <c r="D108" s="29"/>
      <c r="E108" s="29"/>
      <c r="F108" s="29"/>
      <c r="G108" s="29"/>
      <c r="H108" s="30"/>
      <c r="I108" s="30"/>
      <c r="J108" s="30"/>
      <c r="K108" s="31" t="str">
        <f aca="false">IF($B108="","",J108-H108-I108)</f>
        <v/>
      </c>
      <c r="L108" s="29"/>
      <c r="M108" s="30"/>
      <c r="N108" s="29"/>
      <c r="O108" s="32" t="str">
        <f aca="false">IF($B108="","",E108&amp;" | "&amp;F108&amp;" | "&amp;TEXT(B108,"yyyy-mm-dd"))</f>
        <v/>
      </c>
      <c r="P108" s="32" t="str">
        <f aca="false">IF($B108="","",IF(OR(NOT(ISNUMBER(B108)),B108&lt;46023,B108&gt;46387),"OUT OF 2026",IF(G108="","NEEDS TRACKED-PLAY Y/N","OK")))</f>
        <v/>
      </c>
      <c r="Q108" s="29"/>
    </row>
    <row r="109" customFormat="false" ht="15" hidden="false" customHeight="false" outlineLevel="0" collapsed="false">
      <c r="A109" s="27" t="n">
        <v>106</v>
      </c>
      <c r="B109" s="28"/>
      <c r="C109" s="29"/>
      <c r="D109" s="29"/>
      <c r="E109" s="29"/>
      <c r="F109" s="29"/>
      <c r="G109" s="29"/>
      <c r="H109" s="30"/>
      <c r="I109" s="30"/>
      <c r="J109" s="30"/>
      <c r="K109" s="31" t="str">
        <f aca="false">IF($B109="","",J109-H109-I109)</f>
        <v/>
      </c>
      <c r="L109" s="29"/>
      <c r="M109" s="30"/>
      <c r="N109" s="29"/>
      <c r="O109" s="32" t="str">
        <f aca="false">IF($B109="","",E109&amp;" | "&amp;F109&amp;" | "&amp;TEXT(B109,"yyyy-mm-dd"))</f>
        <v/>
      </c>
      <c r="P109" s="32" t="str">
        <f aca="false">IF($B109="","",IF(OR(NOT(ISNUMBER(B109)),B109&lt;46023,B109&gt;46387),"OUT OF 2026",IF(G109="","NEEDS TRACKED-PLAY Y/N","OK")))</f>
        <v/>
      </c>
      <c r="Q109" s="29"/>
    </row>
    <row r="110" customFormat="false" ht="15" hidden="false" customHeight="false" outlineLevel="0" collapsed="false">
      <c r="A110" s="27" t="n">
        <v>107</v>
      </c>
      <c r="B110" s="28"/>
      <c r="C110" s="29"/>
      <c r="D110" s="29"/>
      <c r="E110" s="29"/>
      <c r="F110" s="29"/>
      <c r="G110" s="29"/>
      <c r="H110" s="30"/>
      <c r="I110" s="30"/>
      <c r="J110" s="30"/>
      <c r="K110" s="31" t="str">
        <f aca="false">IF($B110="","",J110-H110-I110)</f>
        <v/>
      </c>
      <c r="L110" s="29"/>
      <c r="M110" s="30"/>
      <c r="N110" s="29"/>
      <c r="O110" s="32" t="str">
        <f aca="false">IF($B110="","",E110&amp;" | "&amp;F110&amp;" | "&amp;TEXT(B110,"yyyy-mm-dd"))</f>
        <v/>
      </c>
      <c r="P110" s="32" t="str">
        <f aca="false">IF($B110="","",IF(OR(NOT(ISNUMBER(B110)),B110&lt;46023,B110&gt;46387),"OUT OF 2026",IF(G110="","NEEDS TRACKED-PLAY Y/N","OK")))</f>
        <v/>
      </c>
      <c r="Q110" s="29"/>
    </row>
    <row r="111" customFormat="false" ht="15" hidden="false" customHeight="false" outlineLevel="0" collapsed="false">
      <c r="A111" s="27" t="n">
        <v>108</v>
      </c>
      <c r="B111" s="28"/>
      <c r="C111" s="29"/>
      <c r="D111" s="29"/>
      <c r="E111" s="29"/>
      <c r="F111" s="29"/>
      <c r="G111" s="29"/>
      <c r="H111" s="30"/>
      <c r="I111" s="30"/>
      <c r="J111" s="30"/>
      <c r="K111" s="31" t="str">
        <f aca="false">IF($B111="","",J111-H111-I111)</f>
        <v/>
      </c>
      <c r="L111" s="29"/>
      <c r="M111" s="30"/>
      <c r="N111" s="29"/>
      <c r="O111" s="32" t="str">
        <f aca="false">IF($B111="","",E111&amp;" | "&amp;F111&amp;" | "&amp;TEXT(B111,"yyyy-mm-dd"))</f>
        <v/>
      </c>
      <c r="P111" s="32" t="str">
        <f aca="false">IF($B111="","",IF(OR(NOT(ISNUMBER(B111)),B111&lt;46023,B111&gt;46387),"OUT OF 2026",IF(G111="","NEEDS TRACKED-PLAY Y/N","OK")))</f>
        <v/>
      </c>
      <c r="Q111" s="29"/>
    </row>
    <row r="112" customFormat="false" ht="15" hidden="false" customHeight="false" outlineLevel="0" collapsed="false">
      <c r="A112" s="27" t="n">
        <v>109</v>
      </c>
      <c r="B112" s="28"/>
      <c r="C112" s="29"/>
      <c r="D112" s="29"/>
      <c r="E112" s="29"/>
      <c r="F112" s="29"/>
      <c r="G112" s="29"/>
      <c r="H112" s="30"/>
      <c r="I112" s="30"/>
      <c r="J112" s="30"/>
      <c r="K112" s="31" t="str">
        <f aca="false">IF($B112="","",J112-H112-I112)</f>
        <v/>
      </c>
      <c r="L112" s="29"/>
      <c r="M112" s="30"/>
      <c r="N112" s="29"/>
      <c r="O112" s="32" t="str">
        <f aca="false">IF($B112="","",E112&amp;" | "&amp;F112&amp;" | "&amp;TEXT(B112,"yyyy-mm-dd"))</f>
        <v/>
      </c>
      <c r="P112" s="32" t="str">
        <f aca="false">IF($B112="","",IF(OR(NOT(ISNUMBER(B112)),B112&lt;46023,B112&gt;46387),"OUT OF 2026",IF(G112="","NEEDS TRACKED-PLAY Y/N","OK")))</f>
        <v/>
      </c>
      <c r="Q112" s="29"/>
    </row>
    <row r="113" customFormat="false" ht="15" hidden="false" customHeight="false" outlineLevel="0" collapsed="false">
      <c r="A113" s="27" t="n">
        <v>110</v>
      </c>
      <c r="B113" s="28"/>
      <c r="C113" s="29"/>
      <c r="D113" s="29"/>
      <c r="E113" s="29"/>
      <c r="F113" s="29"/>
      <c r="G113" s="29"/>
      <c r="H113" s="30"/>
      <c r="I113" s="30"/>
      <c r="J113" s="30"/>
      <c r="K113" s="31" t="str">
        <f aca="false">IF($B113="","",J113-H113-I113)</f>
        <v/>
      </c>
      <c r="L113" s="29"/>
      <c r="M113" s="30"/>
      <c r="N113" s="29"/>
      <c r="O113" s="32" t="str">
        <f aca="false">IF($B113="","",E113&amp;" | "&amp;F113&amp;" | "&amp;TEXT(B113,"yyyy-mm-dd"))</f>
        <v/>
      </c>
      <c r="P113" s="32" t="str">
        <f aca="false">IF($B113="","",IF(OR(NOT(ISNUMBER(B113)),B113&lt;46023,B113&gt;46387),"OUT OF 2026",IF(G113="","NEEDS TRACKED-PLAY Y/N","OK")))</f>
        <v/>
      </c>
      <c r="Q113" s="29"/>
    </row>
    <row r="114" customFormat="false" ht="15" hidden="false" customHeight="false" outlineLevel="0" collapsed="false">
      <c r="A114" s="27" t="n">
        <v>111</v>
      </c>
      <c r="B114" s="28"/>
      <c r="C114" s="29"/>
      <c r="D114" s="29"/>
      <c r="E114" s="29"/>
      <c r="F114" s="29"/>
      <c r="G114" s="29"/>
      <c r="H114" s="30"/>
      <c r="I114" s="30"/>
      <c r="J114" s="30"/>
      <c r="K114" s="31" t="str">
        <f aca="false">IF($B114="","",J114-H114-I114)</f>
        <v/>
      </c>
      <c r="L114" s="29"/>
      <c r="M114" s="30"/>
      <c r="N114" s="29"/>
      <c r="O114" s="32" t="str">
        <f aca="false">IF($B114="","",E114&amp;" | "&amp;F114&amp;" | "&amp;TEXT(B114,"yyyy-mm-dd"))</f>
        <v/>
      </c>
      <c r="P114" s="32" t="str">
        <f aca="false">IF($B114="","",IF(OR(NOT(ISNUMBER(B114)),B114&lt;46023,B114&gt;46387),"OUT OF 2026",IF(G114="","NEEDS TRACKED-PLAY Y/N","OK")))</f>
        <v/>
      </c>
      <c r="Q114" s="29"/>
    </row>
    <row r="115" customFormat="false" ht="15" hidden="false" customHeight="false" outlineLevel="0" collapsed="false">
      <c r="A115" s="27" t="n">
        <v>112</v>
      </c>
      <c r="B115" s="28"/>
      <c r="C115" s="29"/>
      <c r="D115" s="29"/>
      <c r="E115" s="29"/>
      <c r="F115" s="29"/>
      <c r="G115" s="29"/>
      <c r="H115" s="30"/>
      <c r="I115" s="30"/>
      <c r="J115" s="30"/>
      <c r="K115" s="31" t="str">
        <f aca="false">IF($B115="","",J115-H115-I115)</f>
        <v/>
      </c>
      <c r="L115" s="29"/>
      <c r="M115" s="30"/>
      <c r="N115" s="29"/>
      <c r="O115" s="32" t="str">
        <f aca="false">IF($B115="","",E115&amp;" | "&amp;F115&amp;" | "&amp;TEXT(B115,"yyyy-mm-dd"))</f>
        <v/>
      </c>
      <c r="P115" s="32" t="str">
        <f aca="false">IF($B115="","",IF(OR(NOT(ISNUMBER(B115)),B115&lt;46023,B115&gt;46387),"OUT OF 2026",IF(G115="","NEEDS TRACKED-PLAY Y/N","OK")))</f>
        <v/>
      </c>
      <c r="Q115" s="29"/>
    </row>
    <row r="116" customFormat="false" ht="15" hidden="false" customHeight="false" outlineLevel="0" collapsed="false">
      <c r="A116" s="27" t="n">
        <v>113</v>
      </c>
      <c r="B116" s="28"/>
      <c r="C116" s="29"/>
      <c r="D116" s="29"/>
      <c r="E116" s="29"/>
      <c r="F116" s="29"/>
      <c r="G116" s="29"/>
      <c r="H116" s="30"/>
      <c r="I116" s="30"/>
      <c r="J116" s="30"/>
      <c r="K116" s="31" t="str">
        <f aca="false">IF($B116="","",J116-H116-I116)</f>
        <v/>
      </c>
      <c r="L116" s="29"/>
      <c r="M116" s="30"/>
      <c r="N116" s="29"/>
      <c r="O116" s="32" t="str">
        <f aca="false">IF($B116="","",E116&amp;" | "&amp;F116&amp;" | "&amp;TEXT(B116,"yyyy-mm-dd"))</f>
        <v/>
      </c>
      <c r="P116" s="32" t="str">
        <f aca="false">IF($B116="","",IF(OR(NOT(ISNUMBER(B116)),B116&lt;46023,B116&gt;46387),"OUT OF 2026",IF(G116="","NEEDS TRACKED-PLAY Y/N","OK")))</f>
        <v/>
      </c>
      <c r="Q116" s="29"/>
    </row>
    <row r="117" customFormat="false" ht="15" hidden="false" customHeight="false" outlineLevel="0" collapsed="false">
      <c r="A117" s="27" t="n">
        <v>114</v>
      </c>
      <c r="B117" s="28"/>
      <c r="C117" s="29"/>
      <c r="D117" s="29"/>
      <c r="E117" s="29"/>
      <c r="F117" s="29"/>
      <c r="G117" s="29"/>
      <c r="H117" s="30"/>
      <c r="I117" s="30"/>
      <c r="J117" s="30"/>
      <c r="K117" s="31" t="str">
        <f aca="false">IF($B117="","",J117-H117-I117)</f>
        <v/>
      </c>
      <c r="L117" s="29"/>
      <c r="M117" s="30"/>
      <c r="N117" s="29"/>
      <c r="O117" s="32" t="str">
        <f aca="false">IF($B117="","",E117&amp;" | "&amp;F117&amp;" | "&amp;TEXT(B117,"yyyy-mm-dd"))</f>
        <v/>
      </c>
      <c r="P117" s="32" t="str">
        <f aca="false">IF($B117="","",IF(OR(NOT(ISNUMBER(B117)),B117&lt;46023,B117&gt;46387),"OUT OF 2026",IF(G117="","NEEDS TRACKED-PLAY Y/N","OK")))</f>
        <v/>
      </c>
      <c r="Q117" s="29"/>
    </row>
    <row r="118" customFormat="false" ht="15" hidden="false" customHeight="false" outlineLevel="0" collapsed="false">
      <c r="A118" s="27" t="n">
        <v>115</v>
      </c>
      <c r="B118" s="28"/>
      <c r="C118" s="29"/>
      <c r="D118" s="29"/>
      <c r="E118" s="29"/>
      <c r="F118" s="29"/>
      <c r="G118" s="29"/>
      <c r="H118" s="30"/>
      <c r="I118" s="30"/>
      <c r="J118" s="30"/>
      <c r="K118" s="31" t="str">
        <f aca="false">IF($B118="","",J118-H118-I118)</f>
        <v/>
      </c>
      <c r="L118" s="29"/>
      <c r="M118" s="30"/>
      <c r="N118" s="29"/>
      <c r="O118" s="32" t="str">
        <f aca="false">IF($B118="","",E118&amp;" | "&amp;F118&amp;" | "&amp;TEXT(B118,"yyyy-mm-dd"))</f>
        <v/>
      </c>
      <c r="P118" s="32" t="str">
        <f aca="false">IF($B118="","",IF(OR(NOT(ISNUMBER(B118)),B118&lt;46023,B118&gt;46387),"OUT OF 2026",IF(G118="","NEEDS TRACKED-PLAY Y/N","OK")))</f>
        <v/>
      </c>
      <c r="Q118" s="29"/>
    </row>
    <row r="119" customFormat="false" ht="15" hidden="false" customHeight="false" outlineLevel="0" collapsed="false">
      <c r="A119" s="27" t="n">
        <v>116</v>
      </c>
      <c r="B119" s="28"/>
      <c r="C119" s="29"/>
      <c r="D119" s="29"/>
      <c r="E119" s="29"/>
      <c r="F119" s="29"/>
      <c r="G119" s="29"/>
      <c r="H119" s="30"/>
      <c r="I119" s="30"/>
      <c r="J119" s="30"/>
      <c r="K119" s="31" t="str">
        <f aca="false">IF($B119="","",J119-H119-I119)</f>
        <v/>
      </c>
      <c r="L119" s="29"/>
      <c r="M119" s="30"/>
      <c r="N119" s="29"/>
      <c r="O119" s="32" t="str">
        <f aca="false">IF($B119="","",E119&amp;" | "&amp;F119&amp;" | "&amp;TEXT(B119,"yyyy-mm-dd"))</f>
        <v/>
      </c>
      <c r="P119" s="32" t="str">
        <f aca="false">IF($B119="","",IF(OR(NOT(ISNUMBER(B119)),B119&lt;46023,B119&gt;46387),"OUT OF 2026",IF(G119="","NEEDS TRACKED-PLAY Y/N","OK")))</f>
        <v/>
      </c>
      <c r="Q119" s="29"/>
    </row>
    <row r="120" customFormat="false" ht="15" hidden="false" customHeight="false" outlineLevel="0" collapsed="false">
      <c r="A120" s="27" t="n">
        <v>117</v>
      </c>
      <c r="B120" s="28"/>
      <c r="C120" s="29"/>
      <c r="D120" s="29"/>
      <c r="E120" s="29"/>
      <c r="F120" s="29"/>
      <c r="G120" s="29"/>
      <c r="H120" s="30"/>
      <c r="I120" s="30"/>
      <c r="J120" s="30"/>
      <c r="K120" s="31" t="str">
        <f aca="false">IF($B120="","",J120-H120-I120)</f>
        <v/>
      </c>
      <c r="L120" s="29"/>
      <c r="M120" s="30"/>
      <c r="N120" s="29"/>
      <c r="O120" s="32" t="str">
        <f aca="false">IF($B120="","",E120&amp;" | "&amp;F120&amp;" | "&amp;TEXT(B120,"yyyy-mm-dd"))</f>
        <v/>
      </c>
      <c r="P120" s="32" t="str">
        <f aca="false">IF($B120="","",IF(OR(NOT(ISNUMBER(B120)),B120&lt;46023,B120&gt;46387),"OUT OF 2026",IF(G120="","NEEDS TRACKED-PLAY Y/N","OK")))</f>
        <v/>
      </c>
      <c r="Q120" s="29"/>
    </row>
    <row r="121" customFormat="false" ht="15" hidden="false" customHeight="false" outlineLevel="0" collapsed="false">
      <c r="A121" s="27" t="n">
        <v>118</v>
      </c>
      <c r="B121" s="28"/>
      <c r="C121" s="29"/>
      <c r="D121" s="29"/>
      <c r="E121" s="29"/>
      <c r="F121" s="29"/>
      <c r="G121" s="29"/>
      <c r="H121" s="30"/>
      <c r="I121" s="30"/>
      <c r="J121" s="30"/>
      <c r="K121" s="31" t="str">
        <f aca="false">IF($B121="","",J121-H121-I121)</f>
        <v/>
      </c>
      <c r="L121" s="29"/>
      <c r="M121" s="30"/>
      <c r="N121" s="29"/>
      <c r="O121" s="32" t="str">
        <f aca="false">IF($B121="","",E121&amp;" | "&amp;F121&amp;" | "&amp;TEXT(B121,"yyyy-mm-dd"))</f>
        <v/>
      </c>
      <c r="P121" s="32" t="str">
        <f aca="false">IF($B121="","",IF(OR(NOT(ISNUMBER(B121)),B121&lt;46023,B121&gt;46387),"OUT OF 2026",IF(G121="","NEEDS TRACKED-PLAY Y/N","OK")))</f>
        <v/>
      </c>
      <c r="Q121" s="29"/>
    </row>
    <row r="122" customFormat="false" ht="15" hidden="false" customHeight="false" outlineLevel="0" collapsed="false">
      <c r="A122" s="27" t="n">
        <v>119</v>
      </c>
      <c r="B122" s="28"/>
      <c r="C122" s="29"/>
      <c r="D122" s="29"/>
      <c r="E122" s="29"/>
      <c r="F122" s="29"/>
      <c r="G122" s="29"/>
      <c r="H122" s="30"/>
      <c r="I122" s="30"/>
      <c r="J122" s="30"/>
      <c r="K122" s="31" t="str">
        <f aca="false">IF($B122="","",J122-H122-I122)</f>
        <v/>
      </c>
      <c r="L122" s="29"/>
      <c r="M122" s="30"/>
      <c r="N122" s="29"/>
      <c r="O122" s="32" t="str">
        <f aca="false">IF($B122="","",E122&amp;" | "&amp;F122&amp;" | "&amp;TEXT(B122,"yyyy-mm-dd"))</f>
        <v/>
      </c>
      <c r="P122" s="32" t="str">
        <f aca="false">IF($B122="","",IF(OR(NOT(ISNUMBER(B122)),B122&lt;46023,B122&gt;46387),"OUT OF 2026",IF(G122="","NEEDS TRACKED-PLAY Y/N","OK")))</f>
        <v/>
      </c>
      <c r="Q122" s="29"/>
    </row>
    <row r="123" customFormat="false" ht="15" hidden="false" customHeight="false" outlineLevel="0" collapsed="false">
      <c r="A123" s="27" t="n">
        <v>120</v>
      </c>
      <c r="B123" s="28"/>
      <c r="C123" s="29"/>
      <c r="D123" s="29"/>
      <c r="E123" s="29"/>
      <c r="F123" s="29"/>
      <c r="G123" s="29"/>
      <c r="H123" s="30"/>
      <c r="I123" s="30"/>
      <c r="J123" s="30"/>
      <c r="K123" s="31" t="str">
        <f aca="false">IF($B123="","",J123-H123-I123)</f>
        <v/>
      </c>
      <c r="L123" s="29"/>
      <c r="M123" s="30"/>
      <c r="N123" s="29"/>
      <c r="O123" s="32" t="str">
        <f aca="false">IF($B123="","",E123&amp;" | "&amp;F123&amp;" | "&amp;TEXT(B123,"yyyy-mm-dd"))</f>
        <v/>
      </c>
      <c r="P123" s="32" t="str">
        <f aca="false">IF($B123="","",IF(OR(NOT(ISNUMBER(B123)),B123&lt;46023,B123&gt;46387),"OUT OF 2026",IF(G123="","NEEDS TRACKED-PLAY Y/N","OK")))</f>
        <v/>
      </c>
      <c r="Q123" s="29"/>
    </row>
    <row r="124" customFormat="false" ht="15" hidden="false" customHeight="false" outlineLevel="0" collapsed="false">
      <c r="A124" s="27" t="n">
        <v>121</v>
      </c>
      <c r="B124" s="28"/>
      <c r="C124" s="29"/>
      <c r="D124" s="29"/>
      <c r="E124" s="29"/>
      <c r="F124" s="29"/>
      <c r="G124" s="29"/>
      <c r="H124" s="30"/>
      <c r="I124" s="30"/>
      <c r="J124" s="30"/>
      <c r="K124" s="31" t="str">
        <f aca="false">IF($B124="","",J124-H124-I124)</f>
        <v/>
      </c>
      <c r="L124" s="29"/>
      <c r="M124" s="30"/>
      <c r="N124" s="29"/>
      <c r="O124" s="32" t="str">
        <f aca="false">IF($B124="","",E124&amp;" | "&amp;F124&amp;" | "&amp;TEXT(B124,"yyyy-mm-dd"))</f>
        <v/>
      </c>
      <c r="P124" s="32" t="str">
        <f aca="false">IF($B124="","",IF(OR(NOT(ISNUMBER(B124)),B124&lt;46023,B124&gt;46387),"OUT OF 2026",IF(G124="","NEEDS TRACKED-PLAY Y/N","OK")))</f>
        <v/>
      </c>
      <c r="Q124" s="29"/>
    </row>
    <row r="125" customFormat="false" ht="15" hidden="false" customHeight="false" outlineLevel="0" collapsed="false">
      <c r="A125" s="27" t="n">
        <v>122</v>
      </c>
      <c r="B125" s="28"/>
      <c r="C125" s="29"/>
      <c r="D125" s="29"/>
      <c r="E125" s="29"/>
      <c r="F125" s="29"/>
      <c r="G125" s="29"/>
      <c r="H125" s="30"/>
      <c r="I125" s="30"/>
      <c r="J125" s="30"/>
      <c r="K125" s="31" t="str">
        <f aca="false">IF($B125="","",J125-H125-I125)</f>
        <v/>
      </c>
      <c r="L125" s="29"/>
      <c r="M125" s="30"/>
      <c r="N125" s="29"/>
      <c r="O125" s="32" t="str">
        <f aca="false">IF($B125="","",E125&amp;" | "&amp;F125&amp;" | "&amp;TEXT(B125,"yyyy-mm-dd"))</f>
        <v/>
      </c>
      <c r="P125" s="32" t="str">
        <f aca="false">IF($B125="","",IF(OR(NOT(ISNUMBER(B125)),B125&lt;46023,B125&gt;46387),"OUT OF 2026",IF(G125="","NEEDS TRACKED-PLAY Y/N","OK")))</f>
        <v/>
      </c>
      <c r="Q125" s="29"/>
    </row>
    <row r="126" customFormat="false" ht="15" hidden="false" customHeight="false" outlineLevel="0" collapsed="false">
      <c r="A126" s="27" t="n">
        <v>123</v>
      </c>
      <c r="B126" s="28"/>
      <c r="C126" s="29"/>
      <c r="D126" s="29"/>
      <c r="E126" s="29"/>
      <c r="F126" s="29"/>
      <c r="G126" s="29"/>
      <c r="H126" s="30"/>
      <c r="I126" s="30"/>
      <c r="J126" s="30"/>
      <c r="K126" s="31" t="str">
        <f aca="false">IF($B126="","",J126-H126-I126)</f>
        <v/>
      </c>
      <c r="L126" s="29"/>
      <c r="M126" s="30"/>
      <c r="N126" s="29"/>
      <c r="O126" s="32" t="str">
        <f aca="false">IF($B126="","",E126&amp;" | "&amp;F126&amp;" | "&amp;TEXT(B126,"yyyy-mm-dd"))</f>
        <v/>
      </c>
      <c r="P126" s="32" t="str">
        <f aca="false">IF($B126="","",IF(OR(NOT(ISNUMBER(B126)),B126&lt;46023,B126&gt;46387),"OUT OF 2026",IF(G126="","NEEDS TRACKED-PLAY Y/N","OK")))</f>
        <v/>
      </c>
      <c r="Q126" s="29"/>
    </row>
    <row r="127" customFormat="false" ht="15" hidden="false" customHeight="false" outlineLevel="0" collapsed="false">
      <c r="A127" s="27" t="n">
        <v>124</v>
      </c>
      <c r="B127" s="28"/>
      <c r="C127" s="29"/>
      <c r="D127" s="29"/>
      <c r="E127" s="29"/>
      <c r="F127" s="29"/>
      <c r="G127" s="29"/>
      <c r="H127" s="30"/>
      <c r="I127" s="30"/>
      <c r="J127" s="30"/>
      <c r="K127" s="31" t="str">
        <f aca="false">IF($B127="","",J127-H127-I127)</f>
        <v/>
      </c>
      <c r="L127" s="29"/>
      <c r="M127" s="30"/>
      <c r="N127" s="29"/>
      <c r="O127" s="32" t="str">
        <f aca="false">IF($B127="","",E127&amp;" | "&amp;F127&amp;" | "&amp;TEXT(B127,"yyyy-mm-dd"))</f>
        <v/>
      </c>
      <c r="P127" s="32" t="str">
        <f aca="false">IF($B127="","",IF(OR(NOT(ISNUMBER(B127)),B127&lt;46023,B127&gt;46387),"OUT OF 2026",IF(G127="","NEEDS TRACKED-PLAY Y/N","OK")))</f>
        <v/>
      </c>
      <c r="Q127" s="29"/>
    </row>
    <row r="128" customFormat="false" ht="15" hidden="false" customHeight="false" outlineLevel="0" collapsed="false">
      <c r="A128" s="27" t="n">
        <v>125</v>
      </c>
      <c r="B128" s="28"/>
      <c r="C128" s="29"/>
      <c r="D128" s="29"/>
      <c r="E128" s="29"/>
      <c r="F128" s="29"/>
      <c r="G128" s="29"/>
      <c r="H128" s="30"/>
      <c r="I128" s="30"/>
      <c r="J128" s="30"/>
      <c r="K128" s="31" t="str">
        <f aca="false">IF($B128="","",J128-H128-I128)</f>
        <v/>
      </c>
      <c r="L128" s="29"/>
      <c r="M128" s="30"/>
      <c r="N128" s="29"/>
      <c r="O128" s="32" t="str">
        <f aca="false">IF($B128="","",E128&amp;" | "&amp;F128&amp;" | "&amp;TEXT(B128,"yyyy-mm-dd"))</f>
        <v/>
      </c>
      <c r="P128" s="32" t="str">
        <f aca="false">IF($B128="","",IF(OR(NOT(ISNUMBER(B128)),B128&lt;46023,B128&gt;46387),"OUT OF 2026",IF(G128="","NEEDS TRACKED-PLAY Y/N","OK")))</f>
        <v/>
      </c>
      <c r="Q128" s="29"/>
    </row>
    <row r="129" customFormat="false" ht="15" hidden="false" customHeight="false" outlineLevel="0" collapsed="false">
      <c r="A129" s="27" t="n">
        <v>126</v>
      </c>
      <c r="B129" s="28"/>
      <c r="C129" s="29"/>
      <c r="D129" s="29"/>
      <c r="E129" s="29"/>
      <c r="F129" s="29"/>
      <c r="G129" s="29"/>
      <c r="H129" s="30"/>
      <c r="I129" s="30"/>
      <c r="J129" s="30"/>
      <c r="K129" s="31" t="str">
        <f aca="false">IF($B129="","",J129-H129-I129)</f>
        <v/>
      </c>
      <c r="L129" s="29"/>
      <c r="M129" s="30"/>
      <c r="N129" s="29"/>
      <c r="O129" s="32" t="str">
        <f aca="false">IF($B129="","",E129&amp;" | "&amp;F129&amp;" | "&amp;TEXT(B129,"yyyy-mm-dd"))</f>
        <v/>
      </c>
      <c r="P129" s="32" t="str">
        <f aca="false">IF($B129="","",IF(OR(NOT(ISNUMBER(B129)),B129&lt;46023,B129&gt;46387),"OUT OF 2026",IF(G129="","NEEDS TRACKED-PLAY Y/N","OK")))</f>
        <v/>
      </c>
      <c r="Q129" s="29"/>
    </row>
    <row r="130" customFormat="false" ht="15" hidden="false" customHeight="false" outlineLevel="0" collapsed="false">
      <c r="A130" s="27" t="n">
        <v>127</v>
      </c>
      <c r="B130" s="28"/>
      <c r="C130" s="29"/>
      <c r="D130" s="29"/>
      <c r="E130" s="29"/>
      <c r="F130" s="29"/>
      <c r="G130" s="29"/>
      <c r="H130" s="30"/>
      <c r="I130" s="30"/>
      <c r="J130" s="30"/>
      <c r="K130" s="31" t="str">
        <f aca="false">IF($B130="","",J130-H130-I130)</f>
        <v/>
      </c>
      <c r="L130" s="29"/>
      <c r="M130" s="30"/>
      <c r="N130" s="29"/>
      <c r="O130" s="32" t="str">
        <f aca="false">IF($B130="","",E130&amp;" | "&amp;F130&amp;" | "&amp;TEXT(B130,"yyyy-mm-dd"))</f>
        <v/>
      </c>
      <c r="P130" s="32" t="str">
        <f aca="false">IF($B130="","",IF(OR(NOT(ISNUMBER(B130)),B130&lt;46023,B130&gt;46387),"OUT OF 2026",IF(G130="","NEEDS TRACKED-PLAY Y/N","OK")))</f>
        <v/>
      </c>
      <c r="Q130" s="29"/>
    </row>
    <row r="131" customFormat="false" ht="15" hidden="false" customHeight="false" outlineLevel="0" collapsed="false">
      <c r="A131" s="27" t="n">
        <v>128</v>
      </c>
      <c r="B131" s="28"/>
      <c r="C131" s="29"/>
      <c r="D131" s="29"/>
      <c r="E131" s="29"/>
      <c r="F131" s="29"/>
      <c r="G131" s="29"/>
      <c r="H131" s="30"/>
      <c r="I131" s="30"/>
      <c r="J131" s="30"/>
      <c r="K131" s="31" t="str">
        <f aca="false">IF($B131="","",J131-H131-I131)</f>
        <v/>
      </c>
      <c r="L131" s="29"/>
      <c r="M131" s="30"/>
      <c r="N131" s="29"/>
      <c r="O131" s="32" t="str">
        <f aca="false">IF($B131="","",E131&amp;" | "&amp;F131&amp;" | "&amp;TEXT(B131,"yyyy-mm-dd"))</f>
        <v/>
      </c>
      <c r="P131" s="32" t="str">
        <f aca="false">IF($B131="","",IF(OR(NOT(ISNUMBER(B131)),B131&lt;46023,B131&gt;46387),"OUT OF 2026",IF(G131="","NEEDS TRACKED-PLAY Y/N","OK")))</f>
        <v/>
      </c>
      <c r="Q131" s="29"/>
    </row>
    <row r="132" customFormat="false" ht="15" hidden="false" customHeight="false" outlineLevel="0" collapsed="false">
      <c r="A132" s="27" t="n">
        <v>129</v>
      </c>
      <c r="B132" s="28"/>
      <c r="C132" s="29"/>
      <c r="D132" s="29"/>
      <c r="E132" s="29"/>
      <c r="F132" s="29"/>
      <c r="G132" s="29"/>
      <c r="H132" s="30"/>
      <c r="I132" s="30"/>
      <c r="J132" s="30"/>
      <c r="K132" s="31" t="str">
        <f aca="false">IF($B132="","",J132-H132-I132)</f>
        <v/>
      </c>
      <c r="L132" s="29"/>
      <c r="M132" s="30"/>
      <c r="N132" s="29"/>
      <c r="O132" s="32" t="str">
        <f aca="false">IF($B132="","",E132&amp;" | "&amp;F132&amp;" | "&amp;TEXT(B132,"yyyy-mm-dd"))</f>
        <v/>
      </c>
      <c r="P132" s="32" t="str">
        <f aca="false">IF($B132="","",IF(OR(NOT(ISNUMBER(B132)),B132&lt;46023,B132&gt;46387),"OUT OF 2026",IF(G132="","NEEDS TRACKED-PLAY Y/N","OK")))</f>
        <v/>
      </c>
      <c r="Q132" s="29"/>
    </row>
    <row r="133" customFormat="false" ht="15" hidden="false" customHeight="false" outlineLevel="0" collapsed="false">
      <c r="A133" s="27" t="n">
        <v>130</v>
      </c>
      <c r="B133" s="28"/>
      <c r="C133" s="29"/>
      <c r="D133" s="29"/>
      <c r="E133" s="29"/>
      <c r="F133" s="29"/>
      <c r="G133" s="29"/>
      <c r="H133" s="30"/>
      <c r="I133" s="30"/>
      <c r="J133" s="30"/>
      <c r="K133" s="31" t="str">
        <f aca="false">IF($B133="","",J133-H133-I133)</f>
        <v/>
      </c>
      <c r="L133" s="29"/>
      <c r="M133" s="30"/>
      <c r="N133" s="29"/>
      <c r="O133" s="32" t="str">
        <f aca="false">IF($B133="","",E133&amp;" | "&amp;F133&amp;" | "&amp;TEXT(B133,"yyyy-mm-dd"))</f>
        <v/>
      </c>
      <c r="P133" s="32" t="str">
        <f aca="false">IF($B133="","",IF(OR(NOT(ISNUMBER(B133)),B133&lt;46023,B133&gt;46387),"OUT OF 2026",IF(G133="","NEEDS TRACKED-PLAY Y/N","OK")))</f>
        <v/>
      </c>
      <c r="Q133" s="29"/>
    </row>
    <row r="134" customFormat="false" ht="15" hidden="false" customHeight="false" outlineLevel="0" collapsed="false">
      <c r="A134" s="27" t="n">
        <v>131</v>
      </c>
      <c r="B134" s="28"/>
      <c r="C134" s="29"/>
      <c r="D134" s="29"/>
      <c r="E134" s="29"/>
      <c r="F134" s="29"/>
      <c r="G134" s="29"/>
      <c r="H134" s="30"/>
      <c r="I134" s="30"/>
      <c r="J134" s="30"/>
      <c r="K134" s="31" t="str">
        <f aca="false">IF($B134="","",J134-H134-I134)</f>
        <v/>
      </c>
      <c r="L134" s="29"/>
      <c r="M134" s="30"/>
      <c r="N134" s="29"/>
      <c r="O134" s="32" t="str">
        <f aca="false">IF($B134="","",E134&amp;" | "&amp;F134&amp;" | "&amp;TEXT(B134,"yyyy-mm-dd"))</f>
        <v/>
      </c>
      <c r="P134" s="32" t="str">
        <f aca="false">IF($B134="","",IF(OR(NOT(ISNUMBER(B134)),B134&lt;46023,B134&gt;46387),"OUT OF 2026",IF(G134="","NEEDS TRACKED-PLAY Y/N","OK")))</f>
        <v/>
      </c>
      <c r="Q134" s="29"/>
    </row>
    <row r="135" customFormat="false" ht="15" hidden="false" customHeight="false" outlineLevel="0" collapsed="false">
      <c r="A135" s="27" t="n">
        <v>132</v>
      </c>
      <c r="B135" s="28"/>
      <c r="C135" s="29"/>
      <c r="D135" s="29"/>
      <c r="E135" s="29"/>
      <c r="F135" s="29"/>
      <c r="G135" s="29"/>
      <c r="H135" s="30"/>
      <c r="I135" s="30"/>
      <c r="J135" s="30"/>
      <c r="K135" s="31" t="str">
        <f aca="false">IF($B135="","",J135-H135-I135)</f>
        <v/>
      </c>
      <c r="L135" s="29"/>
      <c r="M135" s="30"/>
      <c r="N135" s="29"/>
      <c r="O135" s="32" t="str">
        <f aca="false">IF($B135="","",E135&amp;" | "&amp;F135&amp;" | "&amp;TEXT(B135,"yyyy-mm-dd"))</f>
        <v/>
      </c>
      <c r="P135" s="32" t="str">
        <f aca="false">IF($B135="","",IF(OR(NOT(ISNUMBER(B135)),B135&lt;46023,B135&gt;46387),"OUT OF 2026",IF(G135="","NEEDS TRACKED-PLAY Y/N","OK")))</f>
        <v/>
      </c>
      <c r="Q135" s="29"/>
    </row>
    <row r="136" customFormat="false" ht="15" hidden="false" customHeight="false" outlineLevel="0" collapsed="false">
      <c r="A136" s="27" t="n">
        <v>133</v>
      </c>
      <c r="B136" s="28"/>
      <c r="C136" s="29"/>
      <c r="D136" s="29"/>
      <c r="E136" s="29"/>
      <c r="F136" s="29"/>
      <c r="G136" s="29"/>
      <c r="H136" s="30"/>
      <c r="I136" s="30"/>
      <c r="J136" s="30"/>
      <c r="K136" s="31" t="str">
        <f aca="false">IF($B136="","",J136-H136-I136)</f>
        <v/>
      </c>
      <c r="L136" s="29"/>
      <c r="M136" s="30"/>
      <c r="N136" s="29"/>
      <c r="O136" s="32" t="str">
        <f aca="false">IF($B136="","",E136&amp;" | "&amp;F136&amp;" | "&amp;TEXT(B136,"yyyy-mm-dd"))</f>
        <v/>
      </c>
      <c r="P136" s="32" t="str">
        <f aca="false">IF($B136="","",IF(OR(NOT(ISNUMBER(B136)),B136&lt;46023,B136&gt;46387),"OUT OF 2026",IF(G136="","NEEDS TRACKED-PLAY Y/N","OK")))</f>
        <v/>
      </c>
      <c r="Q136" s="29"/>
    </row>
    <row r="137" customFormat="false" ht="15" hidden="false" customHeight="false" outlineLevel="0" collapsed="false">
      <c r="A137" s="27" t="n">
        <v>134</v>
      </c>
      <c r="B137" s="28"/>
      <c r="C137" s="29"/>
      <c r="D137" s="29"/>
      <c r="E137" s="29"/>
      <c r="F137" s="29"/>
      <c r="G137" s="29"/>
      <c r="H137" s="30"/>
      <c r="I137" s="30"/>
      <c r="J137" s="30"/>
      <c r="K137" s="31" t="str">
        <f aca="false">IF($B137="","",J137-H137-I137)</f>
        <v/>
      </c>
      <c r="L137" s="29"/>
      <c r="M137" s="30"/>
      <c r="N137" s="29"/>
      <c r="O137" s="32" t="str">
        <f aca="false">IF($B137="","",E137&amp;" | "&amp;F137&amp;" | "&amp;TEXT(B137,"yyyy-mm-dd"))</f>
        <v/>
      </c>
      <c r="P137" s="32" t="str">
        <f aca="false">IF($B137="","",IF(OR(NOT(ISNUMBER(B137)),B137&lt;46023,B137&gt;46387),"OUT OF 2026",IF(G137="","NEEDS TRACKED-PLAY Y/N","OK")))</f>
        <v/>
      </c>
      <c r="Q137" s="29"/>
    </row>
    <row r="138" customFormat="false" ht="15" hidden="false" customHeight="false" outlineLevel="0" collapsed="false">
      <c r="A138" s="27" t="n">
        <v>135</v>
      </c>
      <c r="B138" s="28"/>
      <c r="C138" s="29"/>
      <c r="D138" s="29"/>
      <c r="E138" s="29"/>
      <c r="F138" s="29"/>
      <c r="G138" s="29"/>
      <c r="H138" s="30"/>
      <c r="I138" s="30"/>
      <c r="J138" s="30"/>
      <c r="K138" s="31" t="str">
        <f aca="false">IF($B138="","",J138-H138-I138)</f>
        <v/>
      </c>
      <c r="L138" s="29"/>
      <c r="M138" s="30"/>
      <c r="N138" s="29"/>
      <c r="O138" s="32" t="str">
        <f aca="false">IF($B138="","",E138&amp;" | "&amp;F138&amp;" | "&amp;TEXT(B138,"yyyy-mm-dd"))</f>
        <v/>
      </c>
      <c r="P138" s="32" t="str">
        <f aca="false">IF($B138="","",IF(OR(NOT(ISNUMBER(B138)),B138&lt;46023,B138&gt;46387),"OUT OF 2026",IF(G138="","NEEDS TRACKED-PLAY Y/N","OK")))</f>
        <v/>
      </c>
      <c r="Q138" s="29"/>
    </row>
    <row r="139" customFormat="false" ht="15" hidden="false" customHeight="false" outlineLevel="0" collapsed="false">
      <c r="A139" s="27" t="n">
        <v>136</v>
      </c>
      <c r="B139" s="28"/>
      <c r="C139" s="29"/>
      <c r="D139" s="29"/>
      <c r="E139" s="29"/>
      <c r="F139" s="29"/>
      <c r="G139" s="29"/>
      <c r="H139" s="30"/>
      <c r="I139" s="30"/>
      <c r="J139" s="30"/>
      <c r="K139" s="31" t="str">
        <f aca="false">IF($B139="","",J139-H139-I139)</f>
        <v/>
      </c>
      <c r="L139" s="29"/>
      <c r="M139" s="30"/>
      <c r="N139" s="29"/>
      <c r="O139" s="32" t="str">
        <f aca="false">IF($B139="","",E139&amp;" | "&amp;F139&amp;" | "&amp;TEXT(B139,"yyyy-mm-dd"))</f>
        <v/>
      </c>
      <c r="P139" s="32" t="str">
        <f aca="false">IF($B139="","",IF(OR(NOT(ISNUMBER(B139)),B139&lt;46023,B139&gt;46387),"OUT OF 2026",IF(G139="","NEEDS TRACKED-PLAY Y/N","OK")))</f>
        <v/>
      </c>
      <c r="Q139" s="29"/>
    </row>
    <row r="140" customFormat="false" ht="15" hidden="false" customHeight="false" outlineLevel="0" collapsed="false">
      <c r="A140" s="27" t="n">
        <v>137</v>
      </c>
      <c r="B140" s="28"/>
      <c r="C140" s="29"/>
      <c r="D140" s="29"/>
      <c r="E140" s="29"/>
      <c r="F140" s="29"/>
      <c r="G140" s="29"/>
      <c r="H140" s="30"/>
      <c r="I140" s="30"/>
      <c r="J140" s="30"/>
      <c r="K140" s="31" t="str">
        <f aca="false">IF($B140="","",J140-H140-I140)</f>
        <v/>
      </c>
      <c r="L140" s="29"/>
      <c r="M140" s="30"/>
      <c r="N140" s="29"/>
      <c r="O140" s="32" t="str">
        <f aca="false">IF($B140="","",E140&amp;" | "&amp;F140&amp;" | "&amp;TEXT(B140,"yyyy-mm-dd"))</f>
        <v/>
      </c>
      <c r="P140" s="32" t="str">
        <f aca="false">IF($B140="","",IF(OR(NOT(ISNUMBER(B140)),B140&lt;46023,B140&gt;46387),"OUT OF 2026",IF(G140="","NEEDS TRACKED-PLAY Y/N","OK")))</f>
        <v/>
      </c>
      <c r="Q140" s="29"/>
    </row>
    <row r="141" customFormat="false" ht="15" hidden="false" customHeight="false" outlineLevel="0" collapsed="false">
      <c r="A141" s="27" t="n">
        <v>138</v>
      </c>
      <c r="B141" s="28"/>
      <c r="C141" s="29"/>
      <c r="D141" s="29"/>
      <c r="E141" s="29"/>
      <c r="F141" s="29"/>
      <c r="G141" s="29"/>
      <c r="H141" s="30"/>
      <c r="I141" s="30"/>
      <c r="J141" s="30"/>
      <c r="K141" s="31" t="str">
        <f aca="false">IF($B141="","",J141-H141-I141)</f>
        <v/>
      </c>
      <c r="L141" s="29"/>
      <c r="M141" s="30"/>
      <c r="N141" s="29"/>
      <c r="O141" s="32" t="str">
        <f aca="false">IF($B141="","",E141&amp;" | "&amp;F141&amp;" | "&amp;TEXT(B141,"yyyy-mm-dd"))</f>
        <v/>
      </c>
      <c r="P141" s="32" t="str">
        <f aca="false">IF($B141="","",IF(OR(NOT(ISNUMBER(B141)),B141&lt;46023,B141&gt;46387),"OUT OF 2026",IF(G141="","NEEDS TRACKED-PLAY Y/N","OK")))</f>
        <v/>
      </c>
      <c r="Q141" s="29"/>
    </row>
    <row r="142" customFormat="false" ht="15" hidden="false" customHeight="false" outlineLevel="0" collapsed="false">
      <c r="A142" s="27" t="n">
        <v>139</v>
      </c>
      <c r="B142" s="28"/>
      <c r="C142" s="29"/>
      <c r="D142" s="29"/>
      <c r="E142" s="29"/>
      <c r="F142" s="29"/>
      <c r="G142" s="29"/>
      <c r="H142" s="30"/>
      <c r="I142" s="30"/>
      <c r="J142" s="30"/>
      <c r="K142" s="31" t="str">
        <f aca="false">IF($B142="","",J142-H142-I142)</f>
        <v/>
      </c>
      <c r="L142" s="29"/>
      <c r="M142" s="30"/>
      <c r="N142" s="29"/>
      <c r="O142" s="32" t="str">
        <f aca="false">IF($B142="","",E142&amp;" | "&amp;F142&amp;" | "&amp;TEXT(B142,"yyyy-mm-dd"))</f>
        <v/>
      </c>
      <c r="P142" s="32" t="str">
        <f aca="false">IF($B142="","",IF(OR(NOT(ISNUMBER(B142)),B142&lt;46023,B142&gt;46387),"OUT OF 2026",IF(G142="","NEEDS TRACKED-PLAY Y/N","OK")))</f>
        <v/>
      </c>
      <c r="Q142" s="29"/>
    </row>
    <row r="143" customFormat="false" ht="15" hidden="false" customHeight="false" outlineLevel="0" collapsed="false">
      <c r="A143" s="27" t="n">
        <v>140</v>
      </c>
      <c r="B143" s="28"/>
      <c r="C143" s="29"/>
      <c r="D143" s="29"/>
      <c r="E143" s="29"/>
      <c r="F143" s="29"/>
      <c r="G143" s="29"/>
      <c r="H143" s="30"/>
      <c r="I143" s="30"/>
      <c r="J143" s="30"/>
      <c r="K143" s="31" t="str">
        <f aca="false">IF($B143="","",J143-H143-I143)</f>
        <v/>
      </c>
      <c r="L143" s="29"/>
      <c r="M143" s="30"/>
      <c r="N143" s="29"/>
      <c r="O143" s="32" t="str">
        <f aca="false">IF($B143="","",E143&amp;" | "&amp;F143&amp;" | "&amp;TEXT(B143,"yyyy-mm-dd"))</f>
        <v/>
      </c>
      <c r="P143" s="32" t="str">
        <f aca="false">IF($B143="","",IF(OR(NOT(ISNUMBER(B143)),B143&lt;46023,B143&gt;46387),"OUT OF 2026",IF(G143="","NEEDS TRACKED-PLAY Y/N","OK")))</f>
        <v/>
      </c>
      <c r="Q143" s="29"/>
    </row>
    <row r="144" customFormat="false" ht="15" hidden="false" customHeight="false" outlineLevel="0" collapsed="false">
      <c r="A144" s="27" t="n">
        <v>141</v>
      </c>
      <c r="B144" s="28"/>
      <c r="C144" s="29"/>
      <c r="D144" s="29"/>
      <c r="E144" s="29"/>
      <c r="F144" s="29"/>
      <c r="G144" s="29"/>
      <c r="H144" s="30"/>
      <c r="I144" s="30"/>
      <c r="J144" s="30"/>
      <c r="K144" s="31" t="str">
        <f aca="false">IF($B144="","",J144-H144-I144)</f>
        <v/>
      </c>
      <c r="L144" s="29"/>
      <c r="M144" s="30"/>
      <c r="N144" s="29"/>
      <c r="O144" s="32" t="str">
        <f aca="false">IF($B144="","",E144&amp;" | "&amp;F144&amp;" | "&amp;TEXT(B144,"yyyy-mm-dd"))</f>
        <v/>
      </c>
      <c r="P144" s="32" t="str">
        <f aca="false">IF($B144="","",IF(OR(NOT(ISNUMBER(B144)),B144&lt;46023,B144&gt;46387),"OUT OF 2026",IF(G144="","NEEDS TRACKED-PLAY Y/N","OK")))</f>
        <v/>
      </c>
      <c r="Q144" s="29"/>
    </row>
    <row r="145" customFormat="false" ht="15" hidden="false" customHeight="false" outlineLevel="0" collapsed="false">
      <c r="A145" s="27" t="n">
        <v>142</v>
      </c>
      <c r="B145" s="28"/>
      <c r="C145" s="29"/>
      <c r="D145" s="29"/>
      <c r="E145" s="29"/>
      <c r="F145" s="29"/>
      <c r="G145" s="29"/>
      <c r="H145" s="30"/>
      <c r="I145" s="30"/>
      <c r="J145" s="30"/>
      <c r="K145" s="31" t="str">
        <f aca="false">IF($B145="","",J145-H145-I145)</f>
        <v/>
      </c>
      <c r="L145" s="29"/>
      <c r="M145" s="30"/>
      <c r="N145" s="29"/>
      <c r="O145" s="32" t="str">
        <f aca="false">IF($B145="","",E145&amp;" | "&amp;F145&amp;" | "&amp;TEXT(B145,"yyyy-mm-dd"))</f>
        <v/>
      </c>
      <c r="P145" s="32" t="str">
        <f aca="false">IF($B145="","",IF(OR(NOT(ISNUMBER(B145)),B145&lt;46023,B145&gt;46387),"OUT OF 2026",IF(G145="","NEEDS TRACKED-PLAY Y/N","OK")))</f>
        <v/>
      </c>
      <c r="Q145" s="29"/>
    </row>
    <row r="146" customFormat="false" ht="15" hidden="false" customHeight="false" outlineLevel="0" collapsed="false">
      <c r="A146" s="27" t="n">
        <v>143</v>
      </c>
      <c r="B146" s="28"/>
      <c r="C146" s="29"/>
      <c r="D146" s="29"/>
      <c r="E146" s="29"/>
      <c r="F146" s="29"/>
      <c r="G146" s="29"/>
      <c r="H146" s="30"/>
      <c r="I146" s="30"/>
      <c r="J146" s="30"/>
      <c r="K146" s="31" t="str">
        <f aca="false">IF($B146="","",J146-H146-I146)</f>
        <v/>
      </c>
      <c r="L146" s="29"/>
      <c r="M146" s="30"/>
      <c r="N146" s="29"/>
      <c r="O146" s="32" t="str">
        <f aca="false">IF($B146="","",E146&amp;" | "&amp;F146&amp;" | "&amp;TEXT(B146,"yyyy-mm-dd"))</f>
        <v/>
      </c>
      <c r="P146" s="32" t="str">
        <f aca="false">IF($B146="","",IF(OR(NOT(ISNUMBER(B146)),B146&lt;46023,B146&gt;46387),"OUT OF 2026",IF(G146="","NEEDS TRACKED-PLAY Y/N","OK")))</f>
        <v/>
      </c>
      <c r="Q146" s="29"/>
    </row>
    <row r="147" customFormat="false" ht="15" hidden="false" customHeight="false" outlineLevel="0" collapsed="false">
      <c r="A147" s="27" t="n">
        <v>144</v>
      </c>
      <c r="B147" s="28"/>
      <c r="C147" s="29"/>
      <c r="D147" s="29"/>
      <c r="E147" s="29"/>
      <c r="F147" s="29"/>
      <c r="G147" s="29"/>
      <c r="H147" s="30"/>
      <c r="I147" s="30"/>
      <c r="J147" s="30"/>
      <c r="K147" s="31" t="str">
        <f aca="false">IF($B147="","",J147-H147-I147)</f>
        <v/>
      </c>
      <c r="L147" s="29"/>
      <c r="M147" s="30"/>
      <c r="N147" s="29"/>
      <c r="O147" s="32" t="str">
        <f aca="false">IF($B147="","",E147&amp;" | "&amp;F147&amp;" | "&amp;TEXT(B147,"yyyy-mm-dd"))</f>
        <v/>
      </c>
      <c r="P147" s="32" t="str">
        <f aca="false">IF($B147="","",IF(OR(NOT(ISNUMBER(B147)),B147&lt;46023,B147&gt;46387),"OUT OF 2026",IF(G147="","NEEDS TRACKED-PLAY Y/N","OK")))</f>
        <v/>
      </c>
      <c r="Q147" s="29"/>
    </row>
    <row r="148" customFormat="false" ht="15" hidden="false" customHeight="false" outlineLevel="0" collapsed="false">
      <c r="A148" s="27" t="n">
        <v>145</v>
      </c>
      <c r="B148" s="28"/>
      <c r="C148" s="29"/>
      <c r="D148" s="29"/>
      <c r="E148" s="29"/>
      <c r="F148" s="29"/>
      <c r="G148" s="29"/>
      <c r="H148" s="30"/>
      <c r="I148" s="30"/>
      <c r="J148" s="30"/>
      <c r="K148" s="31" t="str">
        <f aca="false">IF($B148="","",J148-H148-I148)</f>
        <v/>
      </c>
      <c r="L148" s="29"/>
      <c r="M148" s="30"/>
      <c r="N148" s="29"/>
      <c r="O148" s="32" t="str">
        <f aca="false">IF($B148="","",E148&amp;" | "&amp;F148&amp;" | "&amp;TEXT(B148,"yyyy-mm-dd"))</f>
        <v/>
      </c>
      <c r="P148" s="32" t="str">
        <f aca="false">IF($B148="","",IF(OR(NOT(ISNUMBER(B148)),B148&lt;46023,B148&gt;46387),"OUT OF 2026",IF(G148="","NEEDS TRACKED-PLAY Y/N","OK")))</f>
        <v/>
      </c>
      <c r="Q148" s="29"/>
    </row>
    <row r="149" customFormat="false" ht="15" hidden="false" customHeight="false" outlineLevel="0" collapsed="false">
      <c r="A149" s="27" t="n">
        <v>146</v>
      </c>
      <c r="B149" s="28"/>
      <c r="C149" s="29"/>
      <c r="D149" s="29"/>
      <c r="E149" s="29"/>
      <c r="F149" s="29"/>
      <c r="G149" s="29"/>
      <c r="H149" s="30"/>
      <c r="I149" s="30"/>
      <c r="J149" s="30"/>
      <c r="K149" s="31" t="str">
        <f aca="false">IF($B149="","",J149-H149-I149)</f>
        <v/>
      </c>
      <c r="L149" s="29"/>
      <c r="M149" s="30"/>
      <c r="N149" s="29"/>
      <c r="O149" s="32" t="str">
        <f aca="false">IF($B149="","",E149&amp;" | "&amp;F149&amp;" | "&amp;TEXT(B149,"yyyy-mm-dd"))</f>
        <v/>
      </c>
      <c r="P149" s="32" t="str">
        <f aca="false">IF($B149="","",IF(OR(NOT(ISNUMBER(B149)),B149&lt;46023,B149&gt;46387),"OUT OF 2026",IF(G149="","NEEDS TRACKED-PLAY Y/N","OK")))</f>
        <v/>
      </c>
      <c r="Q149" s="29"/>
    </row>
    <row r="150" customFormat="false" ht="15" hidden="false" customHeight="false" outlineLevel="0" collapsed="false">
      <c r="A150" s="27" t="n">
        <v>147</v>
      </c>
      <c r="B150" s="28"/>
      <c r="C150" s="29"/>
      <c r="D150" s="29"/>
      <c r="E150" s="29"/>
      <c r="F150" s="29"/>
      <c r="G150" s="29"/>
      <c r="H150" s="30"/>
      <c r="I150" s="30"/>
      <c r="J150" s="30"/>
      <c r="K150" s="31" t="str">
        <f aca="false">IF($B150="","",J150-H150-I150)</f>
        <v/>
      </c>
      <c r="L150" s="29"/>
      <c r="M150" s="30"/>
      <c r="N150" s="29"/>
      <c r="O150" s="32" t="str">
        <f aca="false">IF($B150="","",E150&amp;" | "&amp;F150&amp;" | "&amp;TEXT(B150,"yyyy-mm-dd"))</f>
        <v/>
      </c>
      <c r="P150" s="32" t="str">
        <f aca="false">IF($B150="","",IF(OR(NOT(ISNUMBER(B150)),B150&lt;46023,B150&gt;46387),"OUT OF 2026",IF(G150="","NEEDS TRACKED-PLAY Y/N","OK")))</f>
        <v/>
      </c>
      <c r="Q150" s="29"/>
    </row>
    <row r="151" customFormat="false" ht="15" hidden="false" customHeight="false" outlineLevel="0" collapsed="false">
      <c r="A151" s="27" t="n">
        <v>148</v>
      </c>
      <c r="B151" s="28"/>
      <c r="C151" s="29"/>
      <c r="D151" s="29"/>
      <c r="E151" s="29"/>
      <c r="F151" s="29"/>
      <c r="G151" s="29"/>
      <c r="H151" s="30"/>
      <c r="I151" s="30"/>
      <c r="J151" s="30"/>
      <c r="K151" s="31" t="str">
        <f aca="false">IF($B151="","",J151-H151-I151)</f>
        <v/>
      </c>
      <c r="L151" s="29"/>
      <c r="M151" s="30"/>
      <c r="N151" s="29"/>
      <c r="O151" s="32" t="str">
        <f aca="false">IF($B151="","",E151&amp;" | "&amp;F151&amp;" | "&amp;TEXT(B151,"yyyy-mm-dd"))</f>
        <v/>
      </c>
      <c r="P151" s="32" t="str">
        <f aca="false">IF($B151="","",IF(OR(NOT(ISNUMBER(B151)),B151&lt;46023,B151&gt;46387),"OUT OF 2026",IF(G151="","NEEDS TRACKED-PLAY Y/N","OK")))</f>
        <v/>
      </c>
      <c r="Q151" s="29"/>
    </row>
    <row r="152" customFormat="false" ht="15" hidden="false" customHeight="false" outlineLevel="0" collapsed="false">
      <c r="A152" s="27" t="n">
        <v>149</v>
      </c>
      <c r="B152" s="28"/>
      <c r="C152" s="29"/>
      <c r="D152" s="29"/>
      <c r="E152" s="29"/>
      <c r="F152" s="29"/>
      <c r="G152" s="29"/>
      <c r="H152" s="30"/>
      <c r="I152" s="30"/>
      <c r="J152" s="30"/>
      <c r="K152" s="31" t="str">
        <f aca="false">IF($B152="","",J152-H152-I152)</f>
        <v/>
      </c>
      <c r="L152" s="29"/>
      <c r="M152" s="30"/>
      <c r="N152" s="29"/>
      <c r="O152" s="32" t="str">
        <f aca="false">IF($B152="","",E152&amp;" | "&amp;F152&amp;" | "&amp;TEXT(B152,"yyyy-mm-dd"))</f>
        <v/>
      </c>
      <c r="P152" s="32" t="str">
        <f aca="false">IF($B152="","",IF(OR(NOT(ISNUMBER(B152)),B152&lt;46023,B152&gt;46387),"OUT OF 2026",IF(G152="","NEEDS TRACKED-PLAY Y/N","OK")))</f>
        <v/>
      </c>
      <c r="Q152" s="29"/>
    </row>
    <row r="153" customFormat="false" ht="15" hidden="false" customHeight="false" outlineLevel="0" collapsed="false">
      <c r="A153" s="27" t="n">
        <v>150</v>
      </c>
      <c r="B153" s="28"/>
      <c r="C153" s="29"/>
      <c r="D153" s="29"/>
      <c r="E153" s="29"/>
      <c r="F153" s="29"/>
      <c r="G153" s="29"/>
      <c r="H153" s="30"/>
      <c r="I153" s="30"/>
      <c r="J153" s="30"/>
      <c r="K153" s="31" t="str">
        <f aca="false">IF($B153="","",J153-H153-I153)</f>
        <v/>
      </c>
      <c r="L153" s="29"/>
      <c r="M153" s="30"/>
      <c r="N153" s="29"/>
      <c r="O153" s="32" t="str">
        <f aca="false">IF($B153="","",E153&amp;" | "&amp;F153&amp;" | "&amp;TEXT(B153,"yyyy-mm-dd"))</f>
        <v/>
      </c>
      <c r="P153" s="32" t="str">
        <f aca="false">IF($B153="","",IF(OR(NOT(ISNUMBER(B153)),B153&lt;46023,B153&gt;46387),"OUT OF 2026",IF(G153="","NEEDS TRACKED-PLAY Y/N","OK")))</f>
        <v/>
      </c>
      <c r="Q153" s="29"/>
    </row>
    <row r="154" customFormat="false" ht="15" hidden="false" customHeight="false" outlineLevel="0" collapsed="false">
      <c r="A154" s="27" t="n">
        <v>151</v>
      </c>
      <c r="B154" s="28"/>
      <c r="C154" s="29"/>
      <c r="D154" s="29"/>
      <c r="E154" s="29"/>
      <c r="F154" s="29"/>
      <c r="G154" s="29"/>
      <c r="H154" s="30"/>
      <c r="I154" s="30"/>
      <c r="J154" s="30"/>
      <c r="K154" s="31" t="str">
        <f aca="false">IF($B154="","",J154-H154-I154)</f>
        <v/>
      </c>
      <c r="L154" s="29"/>
      <c r="M154" s="30"/>
      <c r="N154" s="29"/>
      <c r="O154" s="32" t="str">
        <f aca="false">IF($B154="","",E154&amp;" | "&amp;F154&amp;" | "&amp;TEXT(B154,"yyyy-mm-dd"))</f>
        <v/>
      </c>
      <c r="P154" s="32" t="str">
        <f aca="false">IF($B154="","",IF(OR(NOT(ISNUMBER(B154)),B154&lt;46023,B154&gt;46387),"OUT OF 2026",IF(G154="","NEEDS TRACKED-PLAY Y/N","OK")))</f>
        <v/>
      </c>
      <c r="Q154" s="29"/>
    </row>
    <row r="155" customFormat="false" ht="15" hidden="false" customHeight="false" outlineLevel="0" collapsed="false">
      <c r="A155" s="27" t="n">
        <v>152</v>
      </c>
      <c r="B155" s="28"/>
      <c r="C155" s="29"/>
      <c r="D155" s="29"/>
      <c r="E155" s="29"/>
      <c r="F155" s="29"/>
      <c r="G155" s="29"/>
      <c r="H155" s="30"/>
      <c r="I155" s="30"/>
      <c r="J155" s="30"/>
      <c r="K155" s="31" t="str">
        <f aca="false">IF($B155="","",J155-H155-I155)</f>
        <v/>
      </c>
      <c r="L155" s="29"/>
      <c r="M155" s="30"/>
      <c r="N155" s="29"/>
      <c r="O155" s="32" t="str">
        <f aca="false">IF($B155="","",E155&amp;" | "&amp;F155&amp;" | "&amp;TEXT(B155,"yyyy-mm-dd"))</f>
        <v/>
      </c>
      <c r="P155" s="32" t="str">
        <f aca="false">IF($B155="","",IF(OR(NOT(ISNUMBER(B155)),B155&lt;46023,B155&gt;46387),"OUT OF 2026",IF(G155="","NEEDS TRACKED-PLAY Y/N","OK")))</f>
        <v/>
      </c>
      <c r="Q155" s="29"/>
    </row>
    <row r="156" customFormat="false" ht="15" hidden="false" customHeight="false" outlineLevel="0" collapsed="false">
      <c r="A156" s="27" t="n">
        <v>153</v>
      </c>
      <c r="B156" s="28"/>
      <c r="C156" s="29"/>
      <c r="D156" s="29"/>
      <c r="E156" s="29"/>
      <c r="F156" s="29"/>
      <c r="G156" s="29"/>
      <c r="H156" s="30"/>
      <c r="I156" s="30"/>
      <c r="J156" s="30"/>
      <c r="K156" s="31" t="str">
        <f aca="false">IF($B156="","",J156-H156-I156)</f>
        <v/>
      </c>
      <c r="L156" s="29"/>
      <c r="M156" s="30"/>
      <c r="N156" s="29"/>
      <c r="O156" s="32" t="str">
        <f aca="false">IF($B156="","",E156&amp;" | "&amp;F156&amp;" | "&amp;TEXT(B156,"yyyy-mm-dd"))</f>
        <v/>
      </c>
      <c r="P156" s="32" t="str">
        <f aca="false">IF($B156="","",IF(OR(NOT(ISNUMBER(B156)),B156&lt;46023,B156&gt;46387),"OUT OF 2026",IF(G156="","NEEDS TRACKED-PLAY Y/N","OK")))</f>
        <v/>
      </c>
      <c r="Q156" s="29"/>
    </row>
    <row r="157" customFormat="false" ht="15" hidden="false" customHeight="false" outlineLevel="0" collapsed="false">
      <c r="A157" s="27" t="n">
        <v>154</v>
      </c>
      <c r="B157" s="28"/>
      <c r="C157" s="29"/>
      <c r="D157" s="29"/>
      <c r="E157" s="29"/>
      <c r="F157" s="29"/>
      <c r="G157" s="29"/>
      <c r="H157" s="30"/>
      <c r="I157" s="30"/>
      <c r="J157" s="30"/>
      <c r="K157" s="31" t="str">
        <f aca="false">IF($B157="","",J157-H157-I157)</f>
        <v/>
      </c>
      <c r="L157" s="29"/>
      <c r="M157" s="30"/>
      <c r="N157" s="29"/>
      <c r="O157" s="32" t="str">
        <f aca="false">IF($B157="","",E157&amp;" | "&amp;F157&amp;" | "&amp;TEXT(B157,"yyyy-mm-dd"))</f>
        <v/>
      </c>
      <c r="P157" s="32" t="str">
        <f aca="false">IF($B157="","",IF(OR(NOT(ISNUMBER(B157)),B157&lt;46023,B157&gt;46387),"OUT OF 2026",IF(G157="","NEEDS TRACKED-PLAY Y/N","OK")))</f>
        <v/>
      </c>
      <c r="Q157" s="29"/>
    </row>
    <row r="158" customFormat="false" ht="15" hidden="false" customHeight="false" outlineLevel="0" collapsed="false">
      <c r="A158" s="27" t="n">
        <v>155</v>
      </c>
      <c r="B158" s="28"/>
      <c r="C158" s="29"/>
      <c r="D158" s="29"/>
      <c r="E158" s="29"/>
      <c r="F158" s="29"/>
      <c r="G158" s="29"/>
      <c r="H158" s="30"/>
      <c r="I158" s="30"/>
      <c r="J158" s="30"/>
      <c r="K158" s="31" t="str">
        <f aca="false">IF($B158="","",J158-H158-I158)</f>
        <v/>
      </c>
      <c r="L158" s="29"/>
      <c r="M158" s="30"/>
      <c r="N158" s="29"/>
      <c r="O158" s="32" t="str">
        <f aca="false">IF($B158="","",E158&amp;" | "&amp;F158&amp;" | "&amp;TEXT(B158,"yyyy-mm-dd"))</f>
        <v/>
      </c>
      <c r="P158" s="32" t="str">
        <f aca="false">IF($B158="","",IF(OR(NOT(ISNUMBER(B158)),B158&lt;46023,B158&gt;46387),"OUT OF 2026",IF(G158="","NEEDS TRACKED-PLAY Y/N","OK")))</f>
        <v/>
      </c>
      <c r="Q158" s="29"/>
    </row>
    <row r="159" customFormat="false" ht="15" hidden="false" customHeight="false" outlineLevel="0" collapsed="false">
      <c r="A159" s="27" t="n">
        <v>156</v>
      </c>
      <c r="B159" s="28"/>
      <c r="C159" s="29"/>
      <c r="D159" s="29"/>
      <c r="E159" s="29"/>
      <c r="F159" s="29"/>
      <c r="G159" s="29"/>
      <c r="H159" s="30"/>
      <c r="I159" s="30"/>
      <c r="J159" s="30"/>
      <c r="K159" s="31" t="str">
        <f aca="false">IF($B159="","",J159-H159-I159)</f>
        <v/>
      </c>
      <c r="L159" s="29"/>
      <c r="M159" s="30"/>
      <c r="N159" s="29"/>
      <c r="O159" s="32" t="str">
        <f aca="false">IF($B159="","",E159&amp;" | "&amp;F159&amp;" | "&amp;TEXT(B159,"yyyy-mm-dd"))</f>
        <v/>
      </c>
      <c r="P159" s="32" t="str">
        <f aca="false">IF($B159="","",IF(OR(NOT(ISNUMBER(B159)),B159&lt;46023,B159&gt;46387),"OUT OF 2026",IF(G159="","NEEDS TRACKED-PLAY Y/N","OK")))</f>
        <v/>
      </c>
      <c r="Q159" s="29"/>
    </row>
    <row r="160" customFormat="false" ht="15" hidden="false" customHeight="false" outlineLevel="0" collapsed="false">
      <c r="A160" s="27" t="n">
        <v>157</v>
      </c>
      <c r="B160" s="28"/>
      <c r="C160" s="29"/>
      <c r="D160" s="29"/>
      <c r="E160" s="29"/>
      <c r="F160" s="29"/>
      <c r="G160" s="29"/>
      <c r="H160" s="30"/>
      <c r="I160" s="30"/>
      <c r="J160" s="30"/>
      <c r="K160" s="31" t="str">
        <f aca="false">IF($B160="","",J160-H160-I160)</f>
        <v/>
      </c>
      <c r="L160" s="29"/>
      <c r="M160" s="30"/>
      <c r="N160" s="29"/>
      <c r="O160" s="32" t="str">
        <f aca="false">IF($B160="","",E160&amp;" | "&amp;F160&amp;" | "&amp;TEXT(B160,"yyyy-mm-dd"))</f>
        <v/>
      </c>
      <c r="P160" s="32" t="str">
        <f aca="false">IF($B160="","",IF(OR(NOT(ISNUMBER(B160)),B160&lt;46023,B160&gt;46387),"OUT OF 2026",IF(G160="","NEEDS TRACKED-PLAY Y/N","OK")))</f>
        <v/>
      </c>
      <c r="Q160" s="29"/>
    </row>
    <row r="161" customFormat="false" ht="15" hidden="false" customHeight="false" outlineLevel="0" collapsed="false">
      <c r="A161" s="27" t="n">
        <v>158</v>
      </c>
      <c r="B161" s="28"/>
      <c r="C161" s="29"/>
      <c r="D161" s="29"/>
      <c r="E161" s="29"/>
      <c r="F161" s="29"/>
      <c r="G161" s="29"/>
      <c r="H161" s="30"/>
      <c r="I161" s="30"/>
      <c r="J161" s="30"/>
      <c r="K161" s="31" t="str">
        <f aca="false">IF($B161="","",J161-H161-I161)</f>
        <v/>
      </c>
      <c r="L161" s="29"/>
      <c r="M161" s="30"/>
      <c r="N161" s="29"/>
      <c r="O161" s="32" t="str">
        <f aca="false">IF($B161="","",E161&amp;" | "&amp;F161&amp;" | "&amp;TEXT(B161,"yyyy-mm-dd"))</f>
        <v/>
      </c>
      <c r="P161" s="32" t="str">
        <f aca="false">IF($B161="","",IF(OR(NOT(ISNUMBER(B161)),B161&lt;46023,B161&gt;46387),"OUT OF 2026",IF(G161="","NEEDS TRACKED-PLAY Y/N","OK")))</f>
        <v/>
      </c>
      <c r="Q161" s="29"/>
    </row>
    <row r="162" customFormat="false" ht="15" hidden="false" customHeight="false" outlineLevel="0" collapsed="false">
      <c r="A162" s="27" t="n">
        <v>159</v>
      </c>
      <c r="B162" s="28"/>
      <c r="C162" s="29"/>
      <c r="D162" s="29"/>
      <c r="E162" s="29"/>
      <c r="F162" s="29"/>
      <c r="G162" s="29"/>
      <c r="H162" s="30"/>
      <c r="I162" s="30"/>
      <c r="J162" s="30"/>
      <c r="K162" s="31" t="str">
        <f aca="false">IF($B162="","",J162-H162-I162)</f>
        <v/>
      </c>
      <c r="L162" s="29"/>
      <c r="M162" s="30"/>
      <c r="N162" s="29"/>
      <c r="O162" s="32" t="str">
        <f aca="false">IF($B162="","",E162&amp;" | "&amp;F162&amp;" | "&amp;TEXT(B162,"yyyy-mm-dd"))</f>
        <v/>
      </c>
      <c r="P162" s="32" t="str">
        <f aca="false">IF($B162="","",IF(OR(NOT(ISNUMBER(B162)),B162&lt;46023,B162&gt;46387),"OUT OF 2026",IF(G162="","NEEDS TRACKED-PLAY Y/N","OK")))</f>
        <v/>
      </c>
      <c r="Q162" s="29"/>
    </row>
    <row r="163" customFormat="false" ht="15" hidden="false" customHeight="false" outlineLevel="0" collapsed="false">
      <c r="A163" s="27" t="n">
        <v>160</v>
      </c>
      <c r="B163" s="28"/>
      <c r="C163" s="29"/>
      <c r="D163" s="29"/>
      <c r="E163" s="29"/>
      <c r="F163" s="29"/>
      <c r="G163" s="29"/>
      <c r="H163" s="30"/>
      <c r="I163" s="30"/>
      <c r="J163" s="30"/>
      <c r="K163" s="31" t="str">
        <f aca="false">IF($B163="","",J163-H163-I163)</f>
        <v/>
      </c>
      <c r="L163" s="29"/>
      <c r="M163" s="30"/>
      <c r="N163" s="29"/>
      <c r="O163" s="32" t="str">
        <f aca="false">IF($B163="","",E163&amp;" | "&amp;F163&amp;" | "&amp;TEXT(B163,"yyyy-mm-dd"))</f>
        <v/>
      </c>
      <c r="P163" s="32" t="str">
        <f aca="false">IF($B163="","",IF(OR(NOT(ISNUMBER(B163)),B163&lt;46023,B163&gt;46387),"OUT OF 2026",IF(G163="","NEEDS TRACKED-PLAY Y/N","OK")))</f>
        <v/>
      </c>
      <c r="Q163" s="29"/>
    </row>
    <row r="164" customFormat="false" ht="15" hidden="false" customHeight="false" outlineLevel="0" collapsed="false">
      <c r="A164" s="27" t="n">
        <v>161</v>
      </c>
      <c r="B164" s="28"/>
      <c r="C164" s="29"/>
      <c r="D164" s="29"/>
      <c r="E164" s="29"/>
      <c r="F164" s="29"/>
      <c r="G164" s="29"/>
      <c r="H164" s="30"/>
      <c r="I164" s="30"/>
      <c r="J164" s="30"/>
      <c r="K164" s="31" t="str">
        <f aca="false">IF($B164="","",J164-H164-I164)</f>
        <v/>
      </c>
      <c r="L164" s="29"/>
      <c r="M164" s="30"/>
      <c r="N164" s="29"/>
      <c r="O164" s="32" t="str">
        <f aca="false">IF($B164="","",E164&amp;" | "&amp;F164&amp;" | "&amp;TEXT(B164,"yyyy-mm-dd"))</f>
        <v/>
      </c>
      <c r="P164" s="32" t="str">
        <f aca="false">IF($B164="","",IF(OR(NOT(ISNUMBER(B164)),B164&lt;46023,B164&gt;46387),"OUT OF 2026",IF(G164="","NEEDS TRACKED-PLAY Y/N","OK")))</f>
        <v/>
      </c>
      <c r="Q164" s="29"/>
    </row>
    <row r="165" customFormat="false" ht="15" hidden="false" customHeight="false" outlineLevel="0" collapsed="false">
      <c r="A165" s="27" t="n">
        <v>162</v>
      </c>
      <c r="B165" s="28"/>
      <c r="C165" s="29"/>
      <c r="D165" s="29"/>
      <c r="E165" s="29"/>
      <c r="F165" s="29"/>
      <c r="G165" s="29"/>
      <c r="H165" s="30"/>
      <c r="I165" s="30"/>
      <c r="J165" s="30"/>
      <c r="K165" s="31" t="str">
        <f aca="false">IF($B165="","",J165-H165-I165)</f>
        <v/>
      </c>
      <c r="L165" s="29"/>
      <c r="M165" s="30"/>
      <c r="N165" s="29"/>
      <c r="O165" s="32" t="str">
        <f aca="false">IF($B165="","",E165&amp;" | "&amp;F165&amp;" | "&amp;TEXT(B165,"yyyy-mm-dd"))</f>
        <v/>
      </c>
      <c r="P165" s="32" t="str">
        <f aca="false">IF($B165="","",IF(OR(NOT(ISNUMBER(B165)),B165&lt;46023,B165&gt;46387),"OUT OF 2026",IF(G165="","NEEDS TRACKED-PLAY Y/N","OK")))</f>
        <v/>
      </c>
      <c r="Q165" s="29"/>
    </row>
    <row r="166" customFormat="false" ht="15" hidden="false" customHeight="false" outlineLevel="0" collapsed="false">
      <c r="A166" s="27" t="n">
        <v>163</v>
      </c>
      <c r="B166" s="28"/>
      <c r="C166" s="29"/>
      <c r="D166" s="29"/>
      <c r="E166" s="29"/>
      <c r="F166" s="29"/>
      <c r="G166" s="29"/>
      <c r="H166" s="30"/>
      <c r="I166" s="30"/>
      <c r="J166" s="30"/>
      <c r="K166" s="31" t="str">
        <f aca="false">IF($B166="","",J166-H166-I166)</f>
        <v/>
      </c>
      <c r="L166" s="29"/>
      <c r="M166" s="30"/>
      <c r="N166" s="29"/>
      <c r="O166" s="32" t="str">
        <f aca="false">IF($B166="","",E166&amp;" | "&amp;F166&amp;" | "&amp;TEXT(B166,"yyyy-mm-dd"))</f>
        <v/>
      </c>
      <c r="P166" s="32" t="str">
        <f aca="false">IF($B166="","",IF(OR(NOT(ISNUMBER(B166)),B166&lt;46023,B166&gt;46387),"OUT OF 2026",IF(G166="","NEEDS TRACKED-PLAY Y/N","OK")))</f>
        <v/>
      </c>
      <c r="Q166" s="29"/>
    </row>
    <row r="167" customFormat="false" ht="15" hidden="false" customHeight="false" outlineLevel="0" collapsed="false">
      <c r="A167" s="27" t="n">
        <v>164</v>
      </c>
      <c r="B167" s="28"/>
      <c r="C167" s="29"/>
      <c r="D167" s="29"/>
      <c r="E167" s="29"/>
      <c r="F167" s="29"/>
      <c r="G167" s="29"/>
      <c r="H167" s="30"/>
      <c r="I167" s="30"/>
      <c r="J167" s="30"/>
      <c r="K167" s="31" t="str">
        <f aca="false">IF($B167="","",J167-H167-I167)</f>
        <v/>
      </c>
      <c r="L167" s="29"/>
      <c r="M167" s="30"/>
      <c r="N167" s="29"/>
      <c r="O167" s="32" t="str">
        <f aca="false">IF($B167="","",E167&amp;" | "&amp;F167&amp;" | "&amp;TEXT(B167,"yyyy-mm-dd"))</f>
        <v/>
      </c>
      <c r="P167" s="32" t="str">
        <f aca="false">IF($B167="","",IF(OR(NOT(ISNUMBER(B167)),B167&lt;46023,B167&gt;46387),"OUT OF 2026",IF(G167="","NEEDS TRACKED-PLAY Y/N","OK")))</f>
        <v/>
      </c>
      <c r="Q167" s="29"/>
    </row>
    <row r="168" customFormat="false" ht="15" hidden="false" customHeight="false" outlineLevel="0" collapsed="false">
      <c r="A168" s="27" t="n">
        <v>165</v>
      </c>
      <c r="B168" s="28"/>
      <c r="C168" s="29"/>
      <c r="D168" s="29"/>
      <c r="E168" s="29"/>
      <c r="F168" s="29"/>
      <c r="G168" s="29"/>
      <c r="H168" s="30"/>
      <c r="I168" s="30"/>
      <c r="J168" s="30"/>
      <c r="K168" s="31" t="str">
        <f aca="false">IF($B168="","",J168-H168-I168)</f>
        <v/>
      </c>
      <c r="L168" s="29"/>
      <c r="M168" s="30"/>
      <c r="N168" s="29"/>
      <c r="O168" s="32" t="str">
        <f aca="false">IF($B168="","",E168&amp;" | "&amp;F168&amp;" | "&amp;TEXT(B168,"yyyy-mm-dd"))</f>
        <v/>
      </c>
      <c r="P168" s="32" t="str">
        <f aca="false">IF($B168="","",IF(OR(NOT(ISNUMBER(B168)),B168&lt;46023,B168&gt;46387),"OUT OF 2026",IF(G168="","NEEDS TRACKED-PLAY Y/N","OK")))</f>
        <v/>
      </c>
      <c r="Q168" s="29"/>
    </row>
    <row r="169" customFormat="false" ht="15" hidden="false" customHeight="false" outlineLevel="0" collapsed="false">
      <c r="A169" s="27" t="n">
        <v>166</v>
      </c>
      <c r="B169" s="28"/>
      <c r="C169" s="29"/>
      <c r="D169" s="29"/>
      <c r="E169" s="29"/>
      <c r="F169" s="29"/>
      <c r="G169" s="29"/>
      <c r="H169" s="30"/>
      <c r="I169" s="30"/>
      <c r="J169" s="30"/>
      <c r="K169" s="31" t="str">
        <f aca="false">IF($B169="","",J169-H169-I169)</f>
        <v/>
      </c>
      <c r="L169" s="29"/>
      <c r="M169" s="30"/>
      <c r="N169" s="29"/>
      <c r="O169" s="32" t="str">
        <f aca="false">IF($B169="","",E169&amp;" | "&amp;F169&amp;" | "&amp;TEXT(B169,"yyyy-mm-dd"))</f>
        <v/>
      </c>
      <c r="P169" s="32" t="str">
        <f aca="false">IF($B169="","",IF(OR(NOT(ISNUMBER(B169)),B169&lt;46023,B169&gt;46387),"OUT OF 2026",IF(G169="","NEEDS TRACKED-PLAY Y/N","OK")))</f>
        <v/>
      </c>
      <c r="Q169" s="29"/>
    </row>
    <row r="170" customFormat="false" ht="15" hidden="false" customHeight="false" outlineLevel="0" collapsed="false">
      <c r="A170" s="27" t="n">
        <v>167</v>
      </c>
      <c r="B170" s="28"/>
      <c r="C170" s="29"/>
      <c r="D170" s="29"/>
      <c r="E170" s="29"/>
      <c r="F170" s="29"/>
      <c r="G170" s="29"/>
      <c r="H170" s="30"/>
      <c r="I170" s="30"/>
      <c r="J170" s="30"/>
      <c r="K170" s="31" t="str">
        <f aca="false">IF($B170="","",J170-H170-I170)</f>
        <v/>
      </c>
      <c r="L170" s="29"/>
      <c r="M170" s="30"/>
      <c r="N170" s="29"/>
      <c r="O170" s="32" t="str">
        <f aca="false">IF($B170="","",E170&amp;" | "&amp;F170&amp;" | "&amp;TEXT(B170,"yyyy-mm-dd"))</f>
        <v/>
      </c>
      <c r="P170" s="32" t="str">
        <f aca="false">IF($B170="","",IF(OR(NOT(ISNUMBER(B170)),B170&lt;46023,B170&gt;46387),"OUT OF 2026",IF(G170="","NEEDS TRACKED-PLAY Y/N","OK")))</f>
        <v/>
      </c>
      <c r="Q170" s="29"/>
    </row>
    <row r="171" customFormat="false" ht="15" hidden="false" customHeight="false" outlineLevel="0" collapsed="false">
      <c r="A171" s="27" t="n">
        <v>168</v>
      </c>
      <c r="B171" s="28"/>
      <c r="C171" s="29"/>
      <c r="D171" s="29"/>
      <c r="E171" s="29"/>
      <c r="F171" s="29"/>
      <c r="G171" s="29"/>
      <c r="H171" s="30"/>
      <c r="I171" s="30"/>
      <c r="J171" s="30"/>
      <c r="K171" s="31" t="str">
        <f aca="false">IF($B171="","",J171-H171-I171)</f>
        <v/>
      </c>
      <c r="L171" s="29"/>
      <c r="M171" s="30"/>
      <c r="N171" s="29"/>
      <c r="O171" s="32" t="str">
        <f aca="false">IF($B171="","",E171&amp;" | "&amp;F171&amp;" | "&amp;TEXT(B171,"yyyy-mm-dd"))</f>
        <v/>
      </c>
      <c r="P171" s="32" t="str">
        <f aca="false">IF($B171="","",IF(OR(NOT(ISNUMBER(B171)),B171&lt;46023,B171&gt;46387),"OUT OF 2026",IF(G171="","NEEDS TRACKED-PLAY Y/N","OK")))</f>
        <v/>
      </c>
      <c r="Q171" s="29"/>
    </row>
    <row r="172" customFormat="false" ht="15" hidden="false" customHeight="false" outlineLevel="0" collapsed="false">
      <c r="A172" s="27" t="n">
        <v>169</v>
      </c>
      <c r="B172" s="28"/>
      <c r="C172" s="29"/>
      <c r="D172" s="29"/>
      <c r="E172" s="29"/>
      <c r="F172" s="29"/>
      <c r="G172" s="29"/>
      <c r="H172" s="30"/>
      <c r="I172" s="30"/>
      <c r="J172" s="30"/>
      <c r="K172" s="31" t="str">
        <f aca="false">IF($B172="","",J172-H172-I172)</f>
        <v/>
      </c>
      <c r="L172" s="29"/>
      <c r="M172" s="30"/>
      <c r="N172" s="29"/>
      <c r="O172" s="32" t="str">
        <f aca="false">IF($B172="","",E172&amp;" | "&amp;F172&amp;" | "&amp;TEXT(B172,"yyyy-mm-dd"))</f>
        <v/>
      </c>
      <c r="P172" s="32" t="str">
        <f aca="false">IF($B172="","",IF(OR(NOT(ISNUMBER(B172)),B172&lt;46023,B172&gt;46387),"OUT OF 2026",IF(G172="","NEEDS TRACKED-PLAY Y/N","OK")))</f>
        <v/>
      </c>
      <c r="Q172" s="29"/>
    </row>
    <row r="173" customFormat="false" ht="15" hidden="false" customHeight="false" outlineLevel="0" collapsed="false">
      <c r="A173" s="27" t="n">
        <v>170</v>
      </c>
      <c r="B173" s="28"/>
      <c r="C173" s="29"/>
      <c r="D173" s="29"/>
      <c r="E173" s="29"/>
      <c r="F173" s="29"/>
      <c r="G173" s="29"/>
      <c r="H173" s="30"/>
      <c r="I173" s="30"/>
      <c r="J173" s="30"/>
      <c r="K173" s="31" t="str">
        <f aca="false">IF($B173="","",J173-H173-I173)</f>
        <v/>
      </c>
      <c r="L173" s="29"/>
      <c r="M173" s="30"/>
      <c r="N173" s="29"/>
      <c r="O173" s="32" t="str">
        <f aca="false">IF($B173="","",E173&amp;" | "&amp;F173&amp;" | "&amp;TEXT(B173,"yyyy-mm-dd"))</f>
        <v/>
      </c>
      <c r="P173" s="32" t="str">
        <f aca="false">IF($B173="","",IF(OR(NOT(ISNUMBER(B173)),B173&lt;46023,B173&gt;46387),"OUT OF 2026",IF(G173="","NEEDS TRACKED-PLAY Y/N","OK")))</f>
        <v/>
      </c>
      <c r="Q173" s="29"/>
    </row>
    <row r="174" customFormat="false" ht="15" hidden="false" customHeight="false" outlineLevel="0" collapsed="false">
      <c r="A174" s="27" t="n">
        <v>171</v>
      </c>
      <c r="B174" s="28"/>
      <c r="C174" s="29"/>
      <c r="D174" s="29"/>
      <c r="E174" s="29"/>
      <c r="F174" s="29"/>
      <c r="G174" s="29"/>
      <c r="H174" s="30"/>
      <c r="I174" s="30"/>
      <c r="J174" s="30"/>
      <c r="K174" s="31" t="str">
        <f aca="false">IF($B174="","",J174-H174-I174)</f>
        <v/>
      </c>
      <c r="L174" s="29"/>
      <c r="M174" s="30"/>
      <c r="N174" s="29"/>
      <c r="O174" s="32" t="str">
        <f aca="false">IF($B174="","",E174&amp;" | "&amp;F174&amp;" | "&amp;TEXT(B174,"yyyy-mm-dd"))</f>
        <v/>
      </c>
      <c r="P174" s="32" t="str">
        <f aca="false">IF($B174="","",IF(OR(NOT(ISNUMBER(B174)),B174&lt;46023,B174&gt;46387),"OUT OF 2026",IF(G174="","NEEDS TRACKED-PLAY Y/N","OK")))</f>
        <v/>
      </c>
      <c r="Q174" s="29"/>
    </row>
    <row r="175" customFormat="false" ht="15" hidden="false" customHeight="false" outlineLevel="0" collapsed="false">
      <c r="A175" s="27" t="n">
        <v>172</v>
      </c>
      <c r="B175" s="28"/>
      <c r="C175" s="29"/>
      <c r="D175" s="29"/>
      <c r="E175" s="29"/>
      <c r="F175" s="29"/>
      <c r="G175" s="29"/>
      <c r="H175" s="30"/>
      <c r="I175" s="30"/>
      <c r="J175" s="30"/>
      <c r="K175" s="31" t="str">
        <f aca="false">IF($B175="","",J175-H175-I175)</f>
        <v/>
      </c>
      <c r="L175" s="29"/>
      <c r="M175" s="30"/>
      <c r="N175" s="29"/>
      <c r="O175" s="32" t="str">
        <f aca="false">IF($B175="","",E175&amp;" | "&amp;F175&amp;" | "&amp;TEXT(B175,"yyyy-mm-dd"))</f>
        <v/>
      </c>
      <c r="P175" s="32" t="str">
        <f aca="false">IF($B175="","",IF(OR(NOT(ISNUMBER(B175)),B175&lt;46023,B175&gt;46387),"OUT OF 2026",IF(G175="","NEEDS TRACKED-PLAY Y/N","OK")))</f>
        <v/>
      </c>
      <c r="Q175" s="29"/>
    </row>
    <row r="176" customFormat="false" ht="15" hidden="false" customHeight="false" outlineLevel="0" collapsed="false">
      <c r="A176" s="27" t="n">
        <v>173</v>
      </c>
      <c r="B176" s="28"/>
      <c r="C176" s="29"/>
      <c r="D176" s="29"/>
      <c r="E176" s="29"/>
      <c r="F176" s="29"/>
      <c r="G176" s="29"/>
      <c r="H176" s="30"/>
      <c r="I176" s="30"/>
      <c r="J176" s="30"/>
      <c r="K176" s="31" t="str">
        <f aca="false">IF($B176="","",J176-H176-I176)</f>
        <v/>
      </c>
      <c r="L176" s="29"/>
      <c r="M176" s="30"/>
      <c r="N176" s="29"/>
      <c r="O176" s="32" t="str">
        <f aca="false">IF($B176="","",E176&amp;" | "&amp;F176&amp;" | "&amp;TEXT(B176,"yyyy-mm-dd"))</f>
        <v/>
      </c>
      <c r="P176" s="32" t="str">
        <f aca="false">IF($B176="","",IF(OR(NOT(ISNUMBER(B176)),B176&lt;46023,B176&gt;46387),"OUT OF 2026",IF(G176="","NEEDS TRACKED-PLAY Y/N","OK")))</f>
        <v/>
      </c>
      <c r="Q176" s="29"/>
    </row>
    <row r="177" customFormat="false" ht="15" hidden="false" customHeight="false" outlineLevel="0" collapsed="false">
      <c r="A177" s="27" t="n">
        <v>174</v>
      </c>
      <c r="B177" s="28"/>
      <c r="C177" s="29"/>
      <c r="D177" s="29"/>
      <c r="E177" s="29"/>
      <c r="F177" s="29"/>
      <c r="G177" s="29"/>
      <c r="H177" s="30"/>
      <c r="I177" s="30"/>
      <c r="J177" s="30"/>
      <c r="K177" s="31" t="str">
        <f aca="false">IF($B177="","",J177-H177-I177)</f>
        <v/>
      </c>
      <c r="L177" s="29"/>
      <c r="M177" s="30"/>
      <c r="N177" s="29"/>
      <c r="O177" s="32" t="str">
        <f aca="false">IF($B177="","",E177&amp;" | "&amp;F177&amp;" | "&amp;TEXT(B177,"yyyy-mm-dd"))</f>
        <v/>
      </c>
      <c r="P177" s="32" t="str">
        <f aca="false">IF($B177="","",IF(OR(NOT(ISNUMBER(B177)),B177&lt;46023,B177&gt;46387),"OUT OF 2026",IF(G177="","NEEDS TRACKED-PLAY Y/N","OK")))</f>
        <v/>
      </c>
      <c r="Q177" s="29"/>
    </row>
    <row r="178" customFormat="false" ht="15" hidden="false" customHeight="false" outlineLevel="0" collapsed="false">
      <c r="A178" s="27" t="n">
        <v>175</v>
      </c>
      <c r="B178" s="28"/>
      <c r="C178" s="29"/>
      <c r="D178" s="29"/>
      <c r="E178" s="29"/>
      <c r="F178" s="29"/>
      <c r="G178" s="29"/>
      <c r="H178" s="30"/>
      <c r="I178" s="30"/>
      <c r="J178" s="30"/>
      <c r="K178" s="31" t="str">
        <f aca="false">IF($B178="","",J178-H178-I178)</f>
        <v/>
      </c>
      <c r="L178" s="29"/>
      <c r="M178" s="30"/>
      <c r="N178" s="29"/>
      <c r="O178" s="32" t="str">
        <f aca="false">IF($B178="","",E178&amp;" | "&amp;F178&amp;" | "&amp;TEXT(B178,"yyyy-mm-dd"))</f>
        <v/>
      </c>
      <c r="P178" s="32" t="str">
        <f aca="false">IF($B178="","",IF(OR(NOT(ISNUMBER(B178)),B178&lt;46023,B178&gt;46387),"OUT OF 2026",IF(G178="","NEEDS TRACKED-PLAY Y/N","OK")))</f>
        <v/>
      </c>
      <c r="Q178" s="29"/>
    </row>
    <row r="179" customFormat="false" ht="15" hidden="false" customHeight="false" outlineLevel="0" collapsed="false">
      <c r="A179" s="27" t="n">
        <v>176</v>
      </c>
      <c r="B179" s="28"/>
      <c r="C179" s="29"/>
      <c r="D179" s="29"/>
      <c r="E179" s="29"/>
      <c r="F179" s="29"/>
      <c r="G179" s="29"/>
      <c r="H179" s="30"/>
      <c r="I179" s="30"/>
      <c r="J179" s="30"/>
      <c r="K179" s="31" t="str">
        <f aca="false">IF($B179="","",J179-H179-I179)</f>
        <v/>
      </c>
      <c r="L179" s="29"/>
      <c r="M179" s="30"/>
      <c r="N179" s="29"/>
      <c r="O179" s="32" t="str">
        <f aca="false">IF($B179="","",E179&amp;" | "&amp;F179&amp;" | "&amp;TEXT(B179,"yyyy-mm-dd"))</f>
        <v/>
      </c>
      <c r="P179" s="32" t="str">
        <f aca="false">IF($B179="","",IF(OR(NOT(ISNUMBER(B179)),B179&lt;46023,B179&gt;46387),"OUT OF 2026",IF(G179="","NEEDS TRACKED-PLAY Y/N","OK")))</f>
        <v/>
      </c>
      <c r="Q179" s="29"/>
    </row>
    <row r="180" customFormat="false" ht="15" hidden="false" customHeight="false" outlineLevel="0" collapsed="false">
      <c r="A180" s="27" t="n">
        <v>177</v>
      </c>
      <c r="B180" s="28"/>
      <c r="C180" s="29"/>
      <c r="D180" s="29"/>
      <c r="E180" s="29"/>
      <c r="F180" s="29"/>
      <c r="G180" s="29"/>
      <c r="H180" s="30"/>
      <c r="I180" s="30"/>
      <c r="J180" s="30"/>
      <c r="K180" s="31" t="str">
        <f aca="false">IF($B180="","",J180-H180-I180)</f>
        <v/>
      </c>
      <c r="L180" s="29"/>
      <c r="M180" s="30"/>
      <c r="N180" s="29"/>
      <c r="O180" s="32" t="str">
        <f aca="false">IF($B180="","",E180&amp;" | "&amp;F180&amp;" | "&amp;TEXT(B180,"yyyy-mm-dd"))</f>
        <v/>
      </c>
      <c r="P180" s="32" t="str">
        <f aca="false">IF($B180="","",IF(OR(NOT(ISNUMBER(B180)),B180&lt;46023,B180&gt;46387),"OUT OF 2026",IF(G180="","NEEDS TRACKED-PLAY Y/N","OK")))</f>
        <v/>
      </c>
      <c r="Q180" s="29"/>
    </row>
    <row r="181" customFormat="false" ht="15" hidden="false" customHeight="false" outlineLevel="0" collapsed="false">
      <c r="A181" s="27" t="n">
        <v>178</v>
      </c>
      <c r="B181" s="28"/>
      <c r="C181" s="29"/>
      <c r="D181" s="29"/>
      <c r="E181" s="29"/>
      <c r="F181" s="29"/>
      <c r="G181" s="29"/>
      <c r="H181" s="30"/>
      <c r="I181" s="30"/>
      <c r="J181" s="30"/>
      <c r="K181" s="31" t="str">
        <f aca="false">IF($B181="","",J181-H181-I181)</f>
        <v/>
      </c>
      <c r="L181" s="29"/>
      <c r="M181" s="30"/>
      <c r="N181" s="29"/>
      <c r="O181" s="32" t="str">
        <f aca="false">IF($B181="","",E181&amp;" | "&amp;F181&amp;" | "&amp;TEXT(B181,"yyyy-mm-dd"))</f>
        <v/>
      </c>
      <c r="P181" s="32" t="str">
        <f aca="false">IF($B181="","",IF(OR(NOT(ISNUMBER(B181)),B181&lt;46023,B181&gt;46387),"OUT OF 2026",IF(G181="","NEEDS TRACKED-PLAY Y/N","OK")))</f>
        <v/>
      </c>
      <c r="Q181" s="29"/>
    </row>
    <row r="182" customFormat="false" ht="15" hidden="false" customHeight="false" outlineLevel="0" collapsed="false">
      <c r="A182" s="27" t="n">
        <v>179</v>
      </c>
      <c r="B182" s="28"/>
      <c r="C182" s="29"/>
      <c r="D182" s="29"/>
      <c r="E182" s="29"/>
      <c r="F182" s="29"/>
      <c r="G182" s="29"/>
      <c r="H182" s="30"/>
      <c r="I182" s="30"/>
      <c r="J182" s="30"/>
      <c r="K182" s="31" t="str">
        <f aca="false">IF($B182="","",J182-H182-I182)</f>
        <v/>
      </c>
      <c r="L182" s="29"/>
      <c r="M182" s="30"/>
      <c r="N182" s="29"/>
      <c r="O182" s="32" t="str">
        <f aca="false">IF($B182="","",E182&amp;" | "&amp;F182&amp;" | "&amp;TEXT(B182,"yyyy-mm-dd"))</f>
        <v/>
      </c>
      <c r="P182" s="32" t="str">
        <f aca="false">IF($B182="","",IF(OR(NOT(ISNUMBER(B182)),B182&lt;46023,B182&gt;46387),"OUT OF 2026",IF(G182="","NEEDS TRACKED-PLAY Y/N","OK")))</f>
        <v/>
      </c>
      <c r="Q182" s="29"/>
    </row>
    <row r="183" customFormat="false" ht="15" hidden="false" customHeight="false" outlineLevel="0" collapsed="false">
      <c r="A183" s="27" t="n">
        <v>180</v>
      </c>
      <c r="B183" s="28"/>
      <c r="C183" s="29"/>
      <c r="D183" s="29"/>
      <c r="E183" s="29"/>
      <c r="F183" s="29"/>
      <c r="G183" s="29"/>
      <c r="H183" s="30"/>
      <c r="I183" s="30"/>
      <c r="J183" s="30"/>
      <c r="K183" s="31" t="str">
        <f aca="false">IF($B183="","",J183-H183-I183)</f>
        <v/>
      </c>
      <c r="L183" s="29"/>
      <c r="M183" s="30"/>
      <c r="N183" s="29"/>
      <c r="O183" s="32" t="str">
        <f aca="false">IF($B183="","",E183&amp;" | "&amp;F183&amp;" | "&amp;TEXT(B183,"yyyy-mm-dd"))</f>
        <v/>
      </c>
      <c r="P183" s="32" t="str">
        <f aca="false">IF($B183="","",IF(OR(NOT(ISNUMBER(B183)),B183&lt;46023,B183&gt;46387),"OUT OF 2026",IF(G183="","NEEDS TRACKED-PLAY Y/N","OK")))</f>
        <v/>
      </c>
      <c r="Q183" s="29"/>
    </row>
    <row r="184" customFormat="false" ht="15" hidden="false" customHeight="false" outlineLevel="0" collapsed="false">
      <c r="A184" s="27" t="n">
        <v>181</v>
      </c>
      <c r="B184" s="28"/>
      <c r="C184" s="29"/>
      <c r="D184" s="29"/>
      <c r="E184" s="29"/>
      <c r="F184" s="29"/>
      <c r="G184" s="29"/>
      <c r="H184" s="30"/>
      <c r="I184" s="30"/>
      <c r="J184" s="30"/>
      <c r="K184" s="31" t="str">
        <f aca="false">IF($B184="","",J184-H184-I184)</f>
        <v/>
      </c>
      <c r="L184" s="29"/>
      <c r="M184" s="30"/>
      <c r="N184" s="29"/>
      <c r="O184" s="32" t="str">
        <f aca="false">IF($B184="","",E184&amp;" | "&amp;F184&amp;" | "&amp;TEXT(B184,"yyyy-mm-dd"))</f>
        <v/>
      </c>
      <c r="P184" s="32" t="str">
        <f aca="false">IF($B184="","",IF(OR(NOT(ISNUMBER(B184)),B184&lt;46023,B184&gt;46387),"OUT OF 2026",IF(G184="","NEEDS TRACKED-PLAY Y/N","OK")))</f>
        <v/>
      </c>
      <c r="Q184" s="29"/>
    </row>
    <row r="185" customFormat="false" ht="15" hidden="false" customHeight="false" outlineLevel="0" collapsed="false">
      <c r="A185" s="27" t="n">
        <v>182</v>
      </c>
      <c r="B185" s="28"/>
      <c r="C185" s="29"/>
      <c r="D185" s="29"/>
      <c r="E185" s="29"/>
      <c r="F185" s="29"/>
      <c r="G185" s="29"/>
      <c r="H185" s="30"/>
      <c r="I185" s="30"/>
      <c r="J185" s="30"/>
      <c r="K185" s="31" t="str">
        <f aca="false">IF($B185="","",J185-H185-I185)</f>
        <v/>
      </c>
      <c r="L185" s="29"/>
      <c r="M185" s="30"/>
      <c r="N185" s="29"/>
      <c r="O185" s="32" t="str">
        <f aca="false">IF($B185="","",E185&amp;" | "&amp;F185&amp;" | "&amp;TEXT(B185,"yyyy-mm-dd"))</f>
        <v/>
      </c>
      <c r="P185" s="32" t="str">
        <f aca="false">IF($B185="","",IF(OR(NOT(ISNUMBER(B185)),B185&lt;46023,B185&gt;46387),"OUT OF 2026",IF(G185="","NEEDS TRACKED-PLAY Y/N","OK")))</f>
        <v/>
      </c>
      <c r="Q185" s="29"/>
    </row>
    <row r="186" customFormat="false" ht="15" hidden="false" customHeight="false" outlineLevel="0" collapsed="false">
      <c r="A186" s="27" t="n">
        <v>183</v>
      </c>
      <c r="B186" s="28"/>
      <c r="C186" s="29"/>
      <c r="D186" s="29"/>
      <c r="E186" s="29"/>
      <c r="F186" s="29"/>
      <c r="G186" s="29"/>
      <c r="H186" s="30"/>
      <c r="I186" s="30"/>
      <c r="J186" s="30"/>
      <c r="K186" s="31" t="str">
        <f aca="false">IF($B186="","",J186-H186-I186)</f>
        <v/>
      </c>
      <c r="L186" s="29"/>
      <c r="M186" s="30"/>
      <c r="N186" s="29"/>
      <c r="O186" s="32" t="str">
        <f aca="false">IF($B186="","",E186&amp;" | "&amp;F186&amp;" | "&amp;TEXT(B186,"yyyy-mm-dd"))</f>
        <v/>
      </c>
      <c r="P186" s="32" t="str">
        <f aca="false">IF($B186="","",IF(OR(NOT(ISNUMBER(B186)),B186&lt;46023,B186&gt;46387),"OUT OF 2026",IF(G186="","NEEDS TRACKED-PLAY Y/N","OK")))</f>
        <v/>
      </c>
      <c r="Q186" s="29"/>
    </row>
    <row r="187" customFormat="false" ht="15" hidden="false" customHeight="false" outlineLevel="0" collapsed="false">
      <c r="A187" s="27" t="n">
        <v>184</v>
      </c>
      <c r="B187" s="28"/>
      <c r="C187" s="29"/>
      <c r="D187" s="29"/>
      <c r="E187" s="29"/>
      <c r="F187" s="29"/>
      <c r="G187" s="29"/>
      <c r="H187" s="30"/>
      <c r="I187" s="30"/>
      <c r="J187" s="30"/>
      <c r="K187" s="31" t="str">
        <f aca="false">IF($B187="","",J187-H187-I187)</f>
        <v/>
      </c>
      <c r="L187" s="29"/>
      <c r="M187" s="30"/>
      <c r="N187" s="29"/>
      <c r="O187" s="32" t="str">
        <f aca="false">IF($B187="","",E187&amp;" | "&amp;F187&amp;" | "&amp;TEXT(B187,"yyyy-mm-dd"))</f>
        <v/>
      </c>
      <c r="P187" s="32" t="str">
        <f aca="false">IF($B187="","",IF(OR(NOT(ISNUMBER(B187)),B187&lt;46023,B187&gt;46387),"OUT OF 2026",IF(G187="","NEEDS TRACKED-PLAY Y/N","OK")))</f>
        <v/>
      </c>
      <c r="Q187" s="29"/>
    </row>
    <row r="188" customFormat="false" ht="15" hidden="false" customHeight="false" outlineLevel="0" collapsed="false">
      <c r="A188" s="27" t="n">
        <v>185</v>
      </c>
      <c r="B188" s="28"/>
      <c r="C188" s="29"/>
      <c r="D188" s="29"/>
      <c r="E188" s="29"/>
      <c r="F188" s="29"/>
      <c r="G188" s="29"/>
      <c r="H188" s="30"/>
      <c r="I188" s="30"/>
      <c r="J188" s="30"/>
      <c r="K188" s="31" t="str">
        <f aca="false">IF($B188="","",J188-H188-I188)</f>
        <v/>
      </c>
      <c r="L188" s="29"/>
      <c r="M188" s="30"/>
      <c r="N188" s="29"/>
      <c r="O188" s="32" t="str">
        <f aca="false">IF($B188="","",E188&amp;" | "&amp;F188&amp;" | "&amp;TEXT(B188,"yyyy-mm-dd"))</f>
        <v/>
      </c>
      <c r="P188" s="32" t="str">
        <f aca="false">IF($B188="","",IF(OR(NOT(ISNUMBER(B188)),B188&lt;46023,B188&gt;46387),"OUT OF 2026",IF(G188="","NEEDS TRACKED-PLAY Y/N","OK")))</f>
        <v/>
      </c>
      <c r="Q188" s="29"/>
    </row>
    <row r="189" customFormat="false" ht="15" hidden="false" customHeight="false" outlineLevel="0" collapsed="false">
      <c r="A189" s="27" t="n">
        <v>186</v>
      </c>
      <c r="B189" s="28"/>
      <c r="C189" s="29"/>
      <c r="D189" s="29"/>
      <c r="E189" s="29"/>
      <c r="F189" s="29"/>
      <c r="G189" s="29"/>
      <c r="H189" s="30"/>
      <c r="I189" s="30"/>
      <c r="J189" s="30"/>
      <c r="K189" s="31" t="str">
        <f aca="false">IF($B189="","",J189-H189-I189)</f>
        <v/>
      </c>
      <c r="L189" s="29"/>
      <c r="M189" s="30"/>
      <c r="N189" s="29"/>
      <c r="O189" s="32" t="str">
        <f aca="false">IF($B189="","",E189&amp;" | "&amp;F189&amp;" | "&amp;TEXT(B189,"yyyy-mm-dd"))</f>
        <v/>
      </c>
      <c r="P189" s="32" t="str">
        <f aca="false">IF($B189="","",IF(OR(NOT(ISNUMBER(B189)),B189&lt;46023,B189&gt;46387),"OUT OF 2026",IF(G189="","NEEDS TRACKED-PLAY Y/N","OK")))</f>
        <v/>
      </c>
      <c r="Q189" s="29"/>
    </row>
    <row r="190" customFormat="false" ht="15" hidden="false" customHeight="false" outlineLevel="0" collapsed="false">
      <c r="A190" s="27" t="n">
        <v>187</v>
      </c>
      <c r="B190" s="28"/>
      <c r="C190" s="29"/>
      <c r="D190" s="29"/>
      <c r="E190" s="29"/>
      <c r="F190" s="29"/>
      <c r="G190" s="29"/>
      <c r="H190" s="30"/>
      <c r="I190" s="30"/>
      <c r="J190" s="30"/>
      <c r="K190" s="31" t="str">
        <f aca="false">IF($B190="","",J190-H190-I190)</f>
        <v/>
      </c>
      <c r="L190" s="29"/>
      <c r="M190" s="30"/>
      <c r="N190" s="29"/>
      <c r="O190" s="32" t="str">
        <f aca="false">IF($B190="","",E190&amp;" | "&amp;F190&amp;" | "&amp;TEXT(B190,"yyyy-mm-dd"))</f>
        <v/>
      </c>
      <c r="P190" s="32" t="str">
        <f aca="false">IF($B190="","",IF(OR(NOT(ISNUMBER(B190)),B190&lt;46023,B190&gt;46387),"OUT OF 2026",IF(G190="","NEEDS TRACKED-PLAY Y/N","OK")))</f>
        <v/>
      </c>
      <c r="Q190" s="29"/>
    </row>
    <row r="191" customFormat="false" ht="15" hidden="false" customHeight="false" outlineLevel="0" collapsed="false">
      <c r="A191" s="27" t="n">
        <v>188</v>
      </c>
      <c r="B191" s="28"/>
      <c r="C191" s="29"/>
      <c r="D191" s="29"/>
      <c r="E191" s="29"/>
      <c r="F191" s="29"/>
      <c r="G191" s="29"/>
      <c r="H191" s="30"/>
      <c r="I191" s="30"/>
      <c r="J191" s="30"/>
      <c r="K191" s="31" t="str">
        <f aca="false">IF($B191="","",J191-H191-I191)</f>
        <v/>
      </c>
      <c r="L191" s="29"/>
      <c r="M191" s="30"/>
      <c r="N191" s="29"/>
      <c r="O191" s="32" t="str">
        <f aca="false">IF($B191="","",E191&amp;" | "&amp;F191&amp;" | "&amp;TEXT(B191,"yyyy-mm-dd"))</f>
        <v/>
      </c>
      <c r="P191" s="32" t="str">
        <f aca="false">IF($B191="","",IF(OR(NOT(ISNUMBER(B191)),B191&lt;46023,B191&gt;46387),"OUT OF 2026",IF(G191="","NEEDS TRACKED-PLAY Y/N","OK")))</f>
        <v/>
      </c>
      <c r="Q191" s="29"/>
    </row>
    <row r="192" customFormat="false" ht="15" hidden="false" customHeight="false" outlineLevel="0" collapsed="false">
      <c r="A192" s="27" t="n">
        <v>189</v>
      </c>
      <c r="B192" s="28"/>
      <c r="C192" s="29"/>
      <c r="D192" s="29"/>
      <c r="E192" s="29"/>
      <c r="F192" s="29"/>
      <c r="G192" s="29"/>
      <c r="H192" s="30"/>
      <c r="I192" s="30"/>
      <c r="J192" s="30"/>
      <c r="K192" s="31" t="str">
        <f aca="false">IF($B192="","",J192-H192-I192)</f>
        <v/>
      </c>
      <c r="L192" s="29"/>
      <c r="M192" s="30"/>
      <c r="N192" s="29"/>
      <c r="O192" s="32" t="str">
        <f aca="false">IF($B192="","",E192&amp;" | "&amp;F192&amp;" | "&amp;TEXT(B192,"yyyy-mm-dd"))</f>
        <v/>
      </c>
      <c r="P192" s="32" t="str">
        <f aca="false">IF($B192="","",IF(OR(NOT(ISNUMBER(B192)),B192&lt;46023,B192&gt;46387),"OUT OF 2026",IF(G192="","NEEDS TRACKED-PLAY Y/N","OK")))</f>
        <v/>
      </c>
      <c r="Q192" s="29"/>
    </row>
    <row r="193" customFormat="false" ht="15" hidden="false" customHeight="false" outlineLevel="0" collapsed="false">
      <c r="A193" s="27" t="n">
        <v>190</v>
      </c>
      <c r="B193" s="28"/>
      <c r="C193" s="29"/>
      <c r="D193" s="29"/>
      <c r="E193" s="29"/>
      <c r="F193" s="29"/>
      <c r="G193" s="29"/>
      <c r="H193" s="30"/>
      <c r="I193" s="30"/>
      <c r="J193" s="30"/>
      <c r="K193" s="31" t="str">
        <f aca="false">IF($B193="","",J193-H193-I193)</f>
        <v/>
      </c>
      <c r="L193" s="29"/>
      <c r="M193" s="30"/>
      <c r="N193" s="29"/>
      <c r="O193" s="32" t="str">
        <f aca="false">IF($B193="","",E193&amp;" | "&amp;F193&amp;" | "&amp;TEXT(B193,"yyyy-mm-dd"))</f>
        <v/>
      </c>
      <c r="P193" s="32" t="str">
        <f aca="false">IF($B193="","",IF(OR(NOT(ISNUMBER(B193)),B193&lt;46023,B193&gt;46387),"OUT OF 2026",IF(G193="","NEEDS TRACKED-PLAY Y/N","OK")))</f>
        <v/>
      </c>
      <c r="Q193" s="29"/>
    </row>
    <row r="194" customFormat="false" ht="15" hidden="false" customHeight="false" outlineLevel="0" collapsed="false">
      <c r="A194" s="27" t="n">
        <v>191</v>
      </c>
      <c r="B194" s="28"/>
      <c r="C194" s="29"/>
      <c r="D194" s="29"/>
      <c r="E194" s="29"/>
      <c r="F194" s="29"/>
      <c r="G194" s="29"/>
      <c r="H194" s="30"/>
      <c r="I194" s="30"/>
      <c r="J194" s="30"/>
      <c r="K194" s="31" t="str">
        <f aca="false">IF($B194="","",J194-H194-I194)</f>
        <v/>
      </c>
      <c r="L194" s="29"/>
      <c r="M194" s="30"/>
      <c r="N194" s="29"/>
      <c r="O194" s="32" t="str">
        <f aca="false">IF($B194="","",E194&amp;" | "&amp;F194&amp;" | "&amp;TEXT(B194,"yyyy-mm-dd"))</f>
        <v/>
      </c>
      <c r="P194" s="32" t="str">
        <f aca="false">IF($B194="","",IF(OR(NOT(ISNUMBER(B194)),B194&lt;46023,B194&gt;46387),"OUT OF 2026",IF(G194="","NEEDS TRACKED-PLAY Y/N","OK")))</f>
        <v/>
      </c>
      <c r="Q194" s="29"/>
    </row>
    <row r="195" customFormat="false" ht="15" hidden="false" customHeight="false" outlineLevel="0" collapsed="false">
      <c r="A195" s="27" t="n">
        <v>192</v>
      </c>
      <c r="B195" s="28"/>
      <c r="C195" s="29"/>
      <c r="D195" s="29"/>
      <c r="E195" s="29"/>
      <c r="F195" s="29"/>
      <c r="G195" s="29"/>
      <c r="H195" s="30"/>
      <c r="I195" s="30"/>
      <c r="J195" s="30"/>
      <c r="K195" s="31" t="str">
        <f aca="false">IF($B195="","",J195-H195-I195)</f>
        <v/>
      </c>
      <c r="L195" s="29"/>
      <c r="M195" s="30"/>
      <c r="N195" s="29"/>
      <c r="O195" s="32" t="str">
        <f aca="false">IF($B195="","",E195&amp;" | "&amp;F195&amp;" | "&amp;TEXT(B195,"yyyy-mm-dd"))</f>
        <v/>
      </c>
      <c r="P195" s="32" t="str">
        <f aca="false">IF($B195="","",IF(OR(NOT(ISNUMBER(B195)),B195&lt;46023,B195&gt;46387),"OUT OF 2026",IF(G195="","NEEDS TRACKED-PLAY Y/N","OK")))</f>
        <v/>
      </c>
      <c r="Q195" s="29"/>
    </row>
    <row r="196" customFormat="false" ht="15" hidden="false" customHeight="false" outlineLevel="0" collapsed="false">
      <c r="A196" s="27" t="n">
        <v>193</v>
      </c>
      <c r="B196" s="28"/>
      <c r="C196" s="29"/>
      <c r="D196" s="29"/>
      <c r="E196" s="29"/>
      <c r="F196" s="29"/>
      <c r="G196" s="29"/>
      <c r="H196" s="30"/>
      <c r="I196" s="30"/>
      <c r="J196" s="30"/>
      <c r="K196" s="31" t="str">
        <f aca="false">IF($B196="","",J196-H196-I196)</f>
        <v/>
      </c>
      <c r="L196" s="29"/>
      <c r="M196" s="30"/>
      <c r="N196" s="29"/>
      <c r="O196" s="32" t="str">
        <f aca="false">IF($B196="","",E196&amp;" | "&amp;F196&amp;" | "&amp;TEXT(B196,"yyyy-mm-dd"))</f>
        <v/>
      </c>
      <c r="P196" s="32" t="str">
        <f aca="false">IF($B196="","",IF(OR(NOT(ISNUMBER(B196)),B196&lt;46023,B196&gt;46387),"OUT OF 2026",IF(G196="","NEEDS TRACKED-PLAY Y/N","OK")))</f>
        <v/>
      </c>
      <c r="Q196" s="29"/>
    </row>
    <row r="197" customFormat="false" ht="15" hidden="false" customHeight="false" outlineLevel="0" collapsed="false">
      <c r="A197" s="27" t="n">
        <v>194</v>
      </c>
      <c r="B197" s="28"/>
      <c r="C197" s="29"/>
      <c r="D197" s="29"/>
      <c r="E197" s="29"/>
      <c r="F197" s="29"/>
      <c r="G197" s="29"/>
      <c r="H197" s="30"/>
      <c r="I197" s="30"/>
      <c r="J197" s="30"/>
      <c r="K197" s="31" t="str">
        <f aca="false">IF($B197="","",J197-H197-I197)</f>
        <v/>
      </c>
      <c r="L197" s="29"/>
      <c r="M197" s="30"/>
      <c r="N197" s="29"/>
      <c r="O197" s="32" t="str">
        <f aca="false">IF($B197="","",E197&amp;" | "&amp;F197&amp;" | "&amp;TEXT(B197,"yyyy-mm-dd"))</f>
        <v/>
      </c>
      <c r="P197" s="32" t="str">
        <f aca="false">IF($B197="","",IF(OR(NOT(ISNUMBER(B197)),B197&lt;46023,B197&gt;46387),"OUT OF 2026",IF(G197="","NEEDS TRACKED-PLAY Y/N","OK")))</f>
        <v/>
      </c>
      <c r="Q197" s="29"/>
    </row>
    <row r="198" customFormat="false" ht="15" hidden="false" customHeight="false" outlineLevel="0" collapsed="false">
      <c r="A198" s="27" t="n">
        <v>195</v>
      </c>
      <c r="B198" s="28"/>
      <c r="C198" s="29"/>
      <c r="D198" s="29"/>
      <c r="E198" s="29"/>
      <c r="F198" s="29"/>
      <c r="G198" s="29"/>
      <c r="H198" s="30"/>
      <c r="I198" s="30"/>
      <c r="J198" s="30"/>
      <c r="K198" s="31" t="str">
        <f aca="false">IF($B198="","",J198-H198-I198)</f>
        <v/>
      </c>
      <c r="L198" s="29"/>
      <c r="M198" s="30"/>
      <c r="N198" s="29"/>
      <c r="O198" s="32" t="str">
        <f aca="false">IF($B198="","",E198&amp;" | "&amp;F198&amp;" | "&amp;TEXT(B198,"yyyy-mm-dd"))</f>
        <v/>
      </c>
      <c r="P198" s="32" t="str">
        <f aca="false">IF($B198="","",IF(OR(NOT(ISNUMBER(B198)),B198&lt;46023,B198&gt;46387),"OUT OF 2026",IF(G198="","NEEDS TRACKED-PLAY Y/N","OK")))</f>
        <v/>
      </c>
      <c r="Q198" s="29"/>
    </row>
    <row r="199" customFormat="false" ht="15" hidden="false" customHeight="false" outlineLevel="0" collapsed="false">
      <c r="A199" s="27" t="n">
        <v>196</v>
      </c>
      <c r="B199" s="28"/>
      <c r="C199" s="29"/>
      <c r="D199" s="29"/>
      <c r="E199" s="29"/>
      <c r="F199" s="29"/>
      <c r="G199" s="29"/>
      <c r="H199" s="30"/>
      <c r="I199" s="30"/>
      <c r="J199" s="30"/>
      <c r="K199" s="31" t="str">
        <f aca="false">IF($B199="","",J199-H199-I199)</f>
        <v/>
      </c>
      <c r="L199" s="29"/>
      <c r="M199" s="30"/>
      <c r="N199" s="29"/>
      <c r="O199" s="32" t="str">
        <f aca="false">IF($B199="","",E199&amp;" | "&amp;F199&amp;" | "&amp;TEXT(B199,"yyyy-mm-dd"))</f>
        <v/>
      </c>
      <c r="P199" s="32" t="str">
        <f aca="false">IF($B199="","",IF(OR(NOT(ISNUMBER(B199)),B199&lt;46023,B199&gt;46387),"OUT OF 2026",IF(G199="","NEEDS TRACKED-PLAY Y/N","OK")))</f>
        <v/>
      </c>
      <c r="Q199" s="29"/>
    </row>
    <row r="200" customFormat="false" ht="15" hidden="false" customHeight="false" outlineLevel="0" collapsed="false">
      <c r="A200" s="27" t="n">
        <v>197</v>
      </c>
      <c r="B200" s="28"/>
      <c r="C200" s="29"/>
      <c r="D200" s="29"/>
      <c r="E200" s="29"/>
      <c r="F200" s="29"/>
      <c r="G200" s="29"/>
      <c r="H200" s="30"/>
      <c r="I200" s="30"/>
      <c r="J200" s="30"/>
      <c r="K200" s="31" t="str">
        <f aca="false">IF($B200="","",J200-H200-I200)</f>
        <v/>
      </c>
      <c r="L200" s="29"/>
      <c r="M200" s="30"/>
      <c r="N200" s="29"/>
      <c r="O200" s="32" t="str">
        <f aca="false">IF($B200="","",E200&amp;" | "&amp;F200&amp;" | "&amp;TEXT(B200,"yyyy-mm-dd"))</f>
        <v/>
      </c>
      <c r="P200" s="32" t="str">
        <f aca="false">IF($B200="","",IF(OR(NOT(ISNUMBER(B200)),B200&lt;46023,B200&gt;46387),"OUT OF 2026",IF(G200="","NEEDS TRACKED-PLAY Y/N","OK")))</f>
        <v/>
      </c>
      <c r="Q200" s="29"/>
    </row>
    <row r="201" customFormat="false" ht="15" hidden="false" customHeight="false" outlineLevel="0" collapsed="false">
      <c r="A201" s="27" t="n">
        <v>198</v>
      </c>
      <c r="B201" s="28"/>
      <c r="C201" s="29"/>
      <c r="D201" s="29"/>
      <c r="E201" s="29"/>
      <c r="F201" s="29"/>
      <c r="G201" s="29"/>
      <c r="H201" s="30"/>
      <c r="I201" s="30"/>
      <c r="J201" s="30"/>
      <c r="K201" s="31" t="str">
        <f aca="false">IF($B201="","",J201-H201-I201)</f>
        <v/>
      </c>
      <c r="L201" s="29"/>
      <c r="M201" s="30"/>
      <c r="N201" s="29"/>
      <c r="O201" s="32" t="str">
        <f aca="false">IF($B201="","",E201&amp;" | "&amp;F201&amp;" | "&amp;TEXT(B201,"yyyy-mm-dd"))</f>
        <v/>
      </c>
      <c r="P201" s="32" t="str">
        <f aca="false">IF($B201="","",IF(OR(NOT(ISNUMBER(B201)),B201&lt;46023,B201&gt;46387),"OUT OF 2026",IF(G201="","NEEDS TRACKED-PLAY Y/N","OK")))</f>
        <v/>
      </c>
      <c r="Q201" s="29"/>
    </row>
    <row r="202" customFormat="false" ht="15" hidden="false" customHeight="false" outlineLevel="0" collapsed="false">
      <c r="A202" s="27" t="n">
        <v>199</v>
      </c>
      <c r="B202" s="28"/>
      <c r="C202" s="29"/>
      <c r="D202" s="29"/>
      <c r="E202" s="29"/>
      <c r="F202" s="29"/>
      <c r="G202" s="29"/>
      <c r="H202" s="30"/>
      <c r="I202" s="30"/>
      <c r="J202" s="30"/>
      <c r="K202" s="31" t="str">
        <f aca="false">IF($B202="","",J202-H202-I202)</f>
        <v/>
      </c>
      <c r="L202" s="29"/>
      <c r="M202" s="30"/>
      <c r="N202" s="29"/>
      <c r="O202" s="32" t="str">
        <f aca="false">IF($B202="","",E202&amp;" | "&amp;F202&amp;" | "&amp;TEXT(B202,"yyyy-mm-dd"))</f>
        <v/>
      </c>
      <c r="P202" s="32" t="str">
        <f aca="false">IF($B202="","",IF(OR(NOT(ISNUMBER(B202)),B202&lt;46023,B202&gt;46387),"OUT OF 2026",IF(G202="","NEEDS TRACKED-PLAY Y/N","OK")))</f>
        <v/>
      </c>
      <c r="Q202" s="29"/>
    </row>
    <row r="203" customFormat="false" ht="15" hidden="false" customHeight="false" outlineLevel="0" collapsed="false">
      <c r="A203" s="27" t="n">
        <v>200</v>
      </c>
      <c r="B203" s="28"/>
      <c r="C203" s="29"/>
      <c r="D203" s="29"/>
      <c r="E203" s="29"/>
      <c r="F203" s="29"/>
      <c r="G203" s="29"/>
      <c r="H203" s="30"/>
      <c r="I203" s="30"/>
      <c r="J203" s="30"/>
      <c r="K203" s="31" t="str">
        <f aca="false">IF($B203="","",J203-H203-I203)</f>
        <v/>
      </c>
      <c r="L203" s="29"/>
      <c r="M203" s="30"/>
      <c r="N203" s="29"/>
      <c r="O203" s="32" t="str">
        <f aca="false">IF($B203="","",E203&amp;" | "&amp;F203&amp;" | "&amp;TEXT(B203,"yyyy-mm-dd"))</f>
        <v/>
      </c>
      <c r="P203" s="32" t="str">
        <f aca="false">IF($B203="","",IF(OR(NOT(ISNUMBER(B203)),B203&lt;46023,B203&gt;46387),"OUT OF 2026",IF(G203="","NEEDS TRACKED-PLAY Y/N","OK")))</f>
        <v/>
      </c>
      <c r="Q203" s="29"/>
    </row>
    <row r="204" customFormat="false" ht="15" hidden="false" customHeight="false" outlineLevel="0" collapsed="false">
      <c r="A204" s="27" t="n">
        <v>201</v>
      </c>
      <c r="B204" s="28"/>
      <c r="C204" s="29"/>
      <c r="D204" s="29"/>
      <c r="E204" s="29"/>
      <c r="F204" s="29"/>
      <c r="G204" s="29"/>
      <c r="H204" s="30"/>
      <c r="I204" s="30"/>
      <c r="J204" s="30"/>
      <c r="K204" s="31" t="str">
        <f aca="false">IF($B204="","",J204-H204-I204)</f>
        <v/>
      </c>
      <c r="L204" s="29"/>
      <c r="M204" s="30"/>
      <c r="N204" s="29"/>
      <c r="O204" s="32" t="str">
        <f aca="false">IF($B204="","",E204&amp;" | "&amp;F204&amp;" | "&amp;TEXT(B204,"yyyy-mm-dd"))</f>
        <v/>
      </c>
      <c r="P204" s="32" t="str">
        <f aca="false">IF($B204="","",IF(OR(NOT(ISNUMBER(B204)),B204&lt;46023,B204&gt;46387),"OUT OF 2026",IF(G204="","NEEDS TRACKED-PLAY Y/N","OK")))</f>
        <v/>
      </c>
      <c r="Q204" s="29"/>
    </row>
    <row r="205" customFormat="false" ht="15" hidden="false" customHeight="false" outlineLevel="0" collapsed="false">
      <c r="A205" s="27" t="n">
        <v>202</v>
      </c>
      <c r="B205" s="28"/>
      <c r="C205" s="29"/>
      <c r="D205" s="29"/>
      <c r="E205" s="29"/>
      <c r="F205" s="29"/>
      <c r="G205" s="29"/>
      <c r="H205" s="30"/>
      <c r="I205" s="30"/>
      <c r="J205" s="30"/>
      <c r="K205" s="31" t="str">
        <f aca="false">IF($B205="","",J205-H205-I205)</f>
        <v/>
      </c>
      <c r="L205" s="29"/>
      <c r="M205" s="30"/>
      <c r="N205" s="29"/>
      <c r="O205" s="32" t="str">
        <f aca="false">IF($B205="","",E205&amp;" | "&amp;F205&amp;" | "&amp;TEXT(B205,"yyyy-mm-dd"))</f>
        <v/>
      </c>
      <c r="P205" s="32" t="str">
        <f aca="false">IF($B205="","",IF(OR(NOT(ISNUMBER(B205)),B205&lt;46023,B205&gt;46387),"OUT OF 2026",IF(G205="","NEEDS TRACKED-PLAY Y/N","OK")))</f>
        <v/>
      </c>
      <c r="Q205" s="29"/>
    </row>
    <row r="206" customFormat="false" ht="15" hidden="false" customHeight="false" outlineLevel="0" collapsed="false">
      <c r="A206" s="27" t="n">
        <v>203</v>
      </c>
      <c r="B206" s="28"/>
      <c r="C206" s="29"/>
      <c r="D206" s="29"/>
      <c r="E206" s="29"/>
      <c r="F206" s="29"/>
      <c r="G206" s="29"/>
      <c r="H206" s="30"/>
      <c r="I206" s="30"/>
      <c r="J206" s="30"/>
      <c r="K206" s="31" t="str">
        <f aca="false">IF($B206="","",J206-H206-I206)</f>
        <v/>
      </c>
      <c r="L206" s="29"/>
      <c r="M206" s="30"/>
      <c r="N206" s="29"/>
      <c r="O206" s="32" t="str">
        <f aca="false">IF($B206="","",E206&amp;" | "&amp;F206&amp;" | "&amp;TEXT(B206,"yyyy-mm-dd"))</f>
        <v/>
      </c>
      <c r="P206" s="32" t="str">
        <f aca="false">IF($B206="","",IF(OR(NOT(ISNUMBER(B206)),B206&lt;46023,B206&gt;46387),"OUT OF 2026",IF(G206="","NEEDS TRACKED-PLAY Y/N","OK")))</f>
        <v/>
      </c>
      <c r="Q206" s="29"/>
    </row>
    <row r="207" customFormat="false" ht="15" hidden="false" customHeight="false" outlineLevel="0" collapsed="false">
      <c r="A207" s="27" t="n">
        <v>204</v>
      </c>
      <c r="B207" s="28"/>
      <c r="C207" s="29"/>
      <c r="D207" s="29"/>
      <c r="E207" s="29"/>
      <c r="F207" s="29"/>
      <c r="G207" s="29"/>
      <c r="H207" s="30"/>
      <c r="I207" s="30"/>
      <c r="J207" s="30"/>
      <c r="K207" s="31" t="str">
        <f aca="false">IF($B207="","",J207-H207-I207)</f>
        <v/>
      </c>
      <c r="L207" s="29"/>
      <c r="M207" s="30"/>
      <c r="N207" s="29"/>
      <c r="O207" s="32" t="str">
        <f aca="false">IF($B207="","",E207&amp;" | "&amp;F207&amp;" | "&amp;TEXT(B207,"yyyy-mm-dd"))</f>
        <v/>
      </c>
      <c r="P207" s="32" t="str">
        <f aca="false">IF($B207="","",IF(OR(NOT(ISNUMBER(B207)),B207&lt;46023,B207&gt;46387),"OUT OF 2026",IF(G207="","NEEDS TRACKED-PLAY Y/N","OK")))</f>
        <v/>
      </c>
      <c r="Q207" s="29"/>
    </row>
    <row r="208" customFormat="false" ht="15" hidden="false" customHeight="false" outlineLevel="0" collapsed="false">
      <c r="A208" s="27" t="n">
        <v>205</v>
      </c>
      <c r="B208" s="28"/>
      <c r="C208" s="29"/>
      <c r="D208" s="29"/>
      <c r="E208" s="29"/>
      <c r="F208" s="29"/>
      <c r="G208" s="29"/>
      <c r="H208" s="30"/>
      <c r="I208" s="30"/>
      <c r="J208" s="30"/>
      <c r="K208" s="31" t="str">
        <f aca="false">IF($B208="","",J208-H208-I208)</f>
        <v/>
      </c>
      <c r="L208" s="29"/>
      <c r="M208" s="30"/>
      <c r="N208" s="29"/>
      <c r="O208" s="32" t="str">
        <f aca="false">IF($B208="","",E208&amp;" | "&amp;F208&amp;" | "&amp;TEXT(B208,"yyyy-mm-dd"))</f>
        <v/>
      </c>
      <c r="P208" s="32" t="str">
        <f aca="false">IF($B208="","",IF(OR(NOT(ISNUMBER(B208)),B208&lt;46023,B208&gt;46387),"OUT OF 2026",IF(G208="","NEEDS TRACKED-PLAY Y/N","OK")))</f>
        <v/>
      </c>
      <c r="Q208" s="29"/>
    </row>
    <row r="209" customFormat="false" ht="15" hidden="false" customHeight="false" outlineLevel="0" collapsed="false">
      <c r="A209" s="27" t="n">
        <v>206</v>
      </c>
      <c r="B209" s="28"/>
      <c r="C209" s="29"/>
      <c r="D209" s="29"/>
      <c r="E209" s="29"/>
      <c r="F209" s="29"/>
      <c r="G209" s="29"/>
      <c r="H209" s="30"/>
      <c r="I209" s="30"/>
      <c r="J209" s="30"/>
      <c r="K209" s="31" t="str">
        <f aca="false">IF($B209="","",J209-H209-I209)</f>
        <v/>
      </c>
      <c r="L209" s="29"/>
      <c r="M209" s="30"/>
      <c r="N209" s="29"/>
      <c r="O209" s="32" t="str">
        <f aca="false">IF($B209="","",E209&amp;" | "&amp;F209&amp;" | "&amp;TEXT(B209,"yyyy-mm-dd"))</f>
        <v/>
      </c>
      <c r="P209" s="32" t="str">
        <f aca="false">IF($B209="","",IF(OR(NOT(ISNUMBER(B209)),B209&lt;46023,B209&gt;46387),"OUT OF 2026",IF(G209="","NEEDS TRACKED-PLAY Y/N","OK")))</f>
        <v/>
      </c>
      <c r="Q209" s="29"/>
    </row>
    <row r="210" customFormat="false" ht="15" hidden="false" customHeight="false" outlineLevel="0" collapsed="false">
      <c r="A210" s="27" t="n">
        <v>207</v>
      </c>
      <c r="B210" s="28"/>
      <c r="C210" s="29"/>
      <c r="D210" s="29"/>
      <c r="E210" s="29"/>
      <c r="F210" s="29"/>
      <c r="G210" s="29"/>
      <c r="H210" s="30"/>
      <c r="I210" s="30"/>
      <c r="J210" s="30"/>
      <c r="K210" s="31" t="str">
        <f aca="false">IF($B210="","",J210-H210-I210)</f>
        <v/>
      </c>
      <c r="L210" s="29"/>
      <c r="M210" s="30"/>
      <c r="N210" s="29"/>
      <c r="O210" s="32" t="str">
        <f aca="false">IF($B210="","",E210&amp;" | "&amp;F210&amp;" | "&amp;TEXT(B210,"yyyy-mm-dd"))</f>
        <v/>
      </c>
      <c r="P210" s="32" t="str">
        <f aca="false">IF($B210="","",IF(OR(NOT(ISNUMBER(B210)),B210&lt;46023,B210&gt;46387),"OUT OF 2026",IF(G210="","NEEDS TRACKED-PLAY Y/N","OK")))</f>
        <v/>
      </c>
      <c r="Q210" s="29"/>
    </row>
    <row r="211" customFormat="false" ht="15" hidden="false" customHeight="false" outlineLevel="0" collapsed="false">
      <c r="A211" s="27" t="n">
        <v>208</v>
      </c>
      <c r="B211" s="28"/>
      <c r="C211" s="29"/>
      <c r="D211" s="29"/>
      <c r="E211" s="29"/>
      <c r="F211" s="29"/>
      <c r="G211" s="29"/>
      <c r="H211" s="30"/>
      <c r="I211" s="30"/>
      <c r="J211" s="30"/>
      <c r="K211" s="31" t="str">
        <f aca="false">IF($B211="","",J211-H211-I211)</f>
        <v/>
      </c>
      <c r="L211" s="29"/>
      <c r="M211" s="30"/>
      <c r="N211" s="29"/>
      <c r="O211" s="32" t="str">
        <f aca="false">IF($B211="","",E211&amp;" | "&amp;F211&amp;" | "&amp;TEXT(B211,"yyyy-mm-dd"))</f>
        <v/>
      </c>
      <c r="P211" s="32" t="str">
        <f aca="false">IF($B211="","",IF(OR(NOT(ISNUMBER(B211)),B211&lt;46023,B211&gt;46387),"OUT OF 2026",IF(G211="","NEEDS TRACKED-PLAY Y/N","OK")))</f>
        <v/>
      </c>
      <c r="Q211" s="29"/>
    </row>
    <row r="212" customFormat="false" ht="15" hidden="false" customHeight="false" outlineLevel="0" collapsed="false">
      <c r="A212" s="27" t="n">
        <v>209</v>
      </c>
      <c r="B212" s="28"/>
      <c r="C212" s="29"/>
      <c r="D212" s="29"/>
      <c r="E212" s="29"/>
      <c r="F212" s="29"/>
      <c r="G212" s="29"/>
      <c r="H212" s="30"/>
      <c r="I212" s="30"/>
      <c r="J212" s="30"/>
      <c r="K212" s="31" t="str">
        <f aca="false">IF($B212="","",J212-H212-I212)</f>
        <v/>
      </c>
      <c r="L212" s="29"/>
      <c r="M212" s="30"/>
      <c r="N212" s="29"/>
      <c r="O212" s="32" t="str">
        <f aca="false">IF($B212="","",E212&amp;" | "&amp;F212&amp;" | "&amp;TEXT(B212,"yyyy-mm-dd"))</f>
        <v/>
      </c>
      <c r="P212" s="32" t="str">
        <f aca="false">IF($B212="","",IF(OR(NOT(ISNUMBER(B212)),B212&lt;46023,B212&gt;46387),"OUT OF 2026",IF(G212="","NEEDS TRACKED-PLAY Y/N","OK")))</f>
        <v/>
      </c>
      <c r="Q212" s="29"/>
    </row>
    <row r="213" customFormat="false" ht="15" hidden="false" customHeight="false" outlineLevel="0" collapsed="false">
      <c r="A213" s="27" t="n">
        <v>210</v>
      </c>
      <c r="B213" s="28"/>
      <c r="C213" s="29"/>
      <c r="D213" s="29"/>
      <c r="E213" s="29"/>
      <c r="F213" s="29"/>
      <c r="G213" s="29"/>
      <c r="H213" s="30"/>
      <c r="I213" s="30"/>
      <c r="J213" s="30"/>
      <c r="K213" s="31" t="str">
        <f aca="false">IF($B213="","",J213-H213-I213)</f>
        <v/>
      </c>
      <c r="L213" s="29"/>
      <c r="M213" s="30"/>
      <c r="N213" s="29"/>
      <c r="O213" s="32" t="str">
        <f aca="false">IF($B213="","",E213&amp;" | "&amp;F213&amp;" | "&amp;TEXT(B213,"yyyy-mm-dd"))</f>
        <v/>
      </c>
      <c r="P213" s="32" t="str">
        <f aca="false">IF($B213="","",IF(OR(NOT(ISNUMBER(B213)),B213&lt;46023,B213&gt;46387),"OUT OF 2026",IF(G213="","NEEDS TRACKED-PLAY Y/N","OK")))</f>
        <v/>
      </c>
      <c r="Q213" s="29"/>
    </row>
    <row r="214" customFormat="false" ht="15" hidden="false" customHeight="false" outlineLevel="0" collapsed="false">
      <c r="A214" s="27" t="n">
        <v>211</v>
      </c>
      <c r="B214" s="28"/>
      <c r="C214" s="29"/>
      <c r="D214" s="29"/>
      <c r="E214" s="29"/>
      <c r="F214" s="29"/>
      <c r="G214" s="29"/>
      <c r="H214" s="30"/>
      <c r="I214" s="30"/>
      <c r="J214" s="30"/>
      <c r="K214" s="31" t="str">
        <f aca="false">IF($B214="","",J214-H214-I214)</f>
        <v/>
      </c>
      <c r="L214" s="29"/>
      <c r="M214" s="30"/>
      <c r="N214" s="29"/>
      <c r="O214" s="32" t="str">
        <f aca="false">IF($B214="","",E214&amp;" | "&amp;F214&amp;" | "&amp;TEXT(B214,"yyyy-mm-dd"))</f>
        <v/>
      </c>
      <c r="P214" s="32" t="str">
        <f aca="false">IF($B214="","",IF(OR(NOT(ISNUMBER(B214)),B214&lt;46023,B214&gt;46387),"OUT OF 2026",IF(G214="","NEEDS TRACKED-PLAY Y/N","OK")))</f>
        <v/>
      </c>
      <c r="Q214" s="29"/>
    </row>
    <row r="215" customFormat="false" ht="15" hidden="false" customHeight="false" outlineLevel="0" collapsed="false">
      <c r="A215" s="27" t="n">
        <v>212</v>
      </c>
      <c r="B215" s="28"/>
      <c r="C215" s="29"/>
      <c r="D215" s="29"/>
      <c r="E215" s="29"/>
      <c r="F215" s="29"/>
      <c r="G215" s="29"/>
      <c r="H215" s="30"/>
      <c r="I215" s="30"/>
      <c r="J215" s="30"/>
      <c r="K215" s="31" t="str">
        <f aca="false">IF($B215="","",J215-H215-I215)</f>
        <v/>
      </c>
      <c r="L215" s="29"/>
      <c r="M215" s="30"/>
      <c r="N215" s="29"/>
      <c r="O215" s="32" t="str">
        <f aca="false">IF($B215="","",E215&amp;" | "&amp;F215&amp;" | "&amp;TEXT(B215,"yyyy-mm-dd"))</f>
        <v/>
      </c>
      <c r="P215" s="32" t="str">
        <f aca="false">IF($B215="","",IF(OR(NOT(ISNUMBER(B215)),B215&lt;46023,B215&gt;46387),"OUT OF 2026",IF(G215="","NEEDS TRACKED-PLAY Y/N","OK")))</f>
        <v/>
      </c>
      <c r="Q215" s="29"/>
    </row>
    <row r="216" customFormat="false" ht="15" hidden="false" customHeight="false" outlineLevel="0" collapsed="false">
      <c r="A216" s="27" t="n">
        <v>213</v>
      </c>
      <c r="B216" s="28"/>
      <c r="C216" s="29"/>
      <c r="D216" s="29"/>
      <c r="E216" s="29"/>
      <c r="F216" s="29"/>
      <c r="G216" s="29"/>
      <c r="H216" s="30"/>
      <c r="I216" s="30"/>
      <c r="J216" s="30"/>
      <c r="K216" s="31" t="str">
        <f aca="false">IF($B216="","",J216-H216-I216)</f>
        <v/>
      </c>
      <c r="L216" s="29"/>
      <c r="M216" s="30"/>
      <c r="N216" s="29"/>
      <c r="O216" s="32" t="str">
        <f aca="false">IF($B216="","",E216&amp;" | "&amp;F216&amp;" | "&amp;TEXT(B216,"yyyy-mm-dd"))</f>
        <v/>
      </c>
      <c r="P216" s="32" t="str">
        <f aca="false">IF($B216="","",IF(OR(NOT(ISNUMBER(B216)),B216&lt;46023,B216&gt;46387),"OUT OF 2026",IF(G216="","NEEDS TRACKED-PLAY Y/N","OK")))</f>
        <v/>
      </c>
      <c r="Q216" s="29"/>
    </row>
    <row r="217" customFormat="false" ht="15" hidden="false" customHeight="false" outlineLevel="0" collapsed="false">
      <c r="A217" s="27" t="n">
        <v>214</v>
      </c>
      <c r="B217" s="28"/>
      <c r="C217" s="29"/>
      <c r="D217" s="29"/>
      <c r="E217" s="29"/>
      <c r="F217" s="29"/>
      <c r="G217" s="29"/>
      <c r="H217" s="30"/>
      <c r="I217" s="30"/>
      <c r="J217" s="30"/>
      <c r="K217" s="31" t="str">
        <f aca="false">IF($B217="","",J217-H217-I217)</f>
        <v/>
      </c>
      <c r="L217" s="29"/>
      <c r="M217" s="30"/>
      <c r="N217" s="29"/>
      <c r="O217" s="32" t="str">
        <f aca="false">IF($B217="","",E217&amp;" | "&amp;F217&amp;" | "&amp;TEXT(B217,"yyyy-mm-dd"))</f>
        <v/>
      </c>
      <c r="P217" s="32" t="str">
        <f aca="false">IF($B217="","",IF(OR(NOT(ISNUMBER(B217)),B217&lt;46023,B217&gt;46387),"OUT OF 2026",IF(G217="","NEEDS TRACKED-PLAY Y/N","OK")))</f>
        <v/>
      </c>
      <c r="Q217" s="29"/>
    </row>
    <row r="218" customFormat="false" ht="15" hidden="false" customHeight="false" outlineLevel="0" collapsed="false">
      <c r="A218" s="27" t="n">
        <v>215</v>
      </c>
      <c r="B218" s="28"/>
      <c r="C218" s="29"/>
      <c r="D218" s="29"/>
      <c r="E218" s="29"/>
      <c r="F218" s="29"/>
      <c r="G218" s="29"/>
      <c r="H218" s="30"/>
      <c r="I218" s="30"/>
      <c r="J218" s="30"/>
      <c r="K218" s="31" t="str">
        <f aca="false">IF($B218="","",J218-H218-I218)</f>
        <v/>
      </c>
      <c r="L218" s="29"/>
      <c r="M218" s="30"/>
      <c r="N218" s="29"/>
      <c r="O218" s="32" t="str">
        <f aca="false">IF($B218="","",E218&amp;" | "&amp;F218&amp;" | "&amp;TEXT(B218,"yyyy-mm-dd"))</f>
        <v/>
      </c>
      <c r="P218" s="32" t="str">
        <f aca="false">IF($B218="","",IF(OR(NOT(ISNUMBER(B218)),B218&lt;46023,B218&gt;46387),"OUT OF 2026",IF(G218="","NEEDS TRACKED-PLAY Y/N","OK")))</f>
        <v/>
      </c>
      <c r="Q218" s="29"/>
    </row>
    <row r="219" customFormat="false" ht="15" hidden="false" customHeight="false" outlineLevel="0" collapsed="false">
      <c r="A219" s="27" t="n">
        <v>216</v>
      </c>
      <c r="B219" s="28"/>
      <c r="C219" s="29"/>
      <c r="D219" s="29"/>
      <c r="E219" s="29"/>
      <c r="F219" s="29"/>
      <c r="G219" s="29"/>
      <c r="H219" s="30"/>
      <c r="I219" s="30"/>
      <c r="J219" s="30"/>
      <c r="K219" s="31" t="str">
        <f aca="false">IF($B219="","",J219-H219-I219)</f>
        <v/>
      </c>
      <c r="L219" s="29"/>
      <c r="M219" s="30"/>
      <c r="N219" s="29"/>
      <c r="O219" s="32" t="str">
        <f aca="false">IF($B219="","",E219&amp;" | "&amp;F219&amp;" | "&amp;TEXT(B219,"yyyy-mm-dd"))</f>
        <v/>
      </c>
      <c r="P219" s="32" t="str">
        <f aca="false">IF($B219="","",IF(OR(NOT(ISNUMBER(B219)),B219&lt;46023,B219&gt;46387),"OUT OF 2026",IF(G219="","NEEDS TRACKED-PLAY Y/N","OK")))</f>
        <v/>
      </c>
      <c r="Q219" s="29"/>
    </row>
    <row r="220" customFormat="false" ht="15" hidden="false" customHeight="false" outlineLevel="0" collapsed="false">
      <c r="A220" s="27" t="n">
        <v>217</v>
      </c>
      <c r="B220" s="28"/>
      <c r="C220" s="29"/>
      <c r="D220" s="29"/>
      <c r="E220" s="29"/>
      <c r="F220" s="29"/>
      <c r="G220" s="29"/>
      <c r="H220" s="30"/>
      <c r="I220" s="30"/>
      <c r="J220" s="30"/>
      <c r="K220" s="31" t="str">
        <f aca="false">IF($B220="","",J220-H220-I220)</f>
        <v/>
      </c>
      <c r="L220" s="29"/>
      <c r="M220" s="30"/>
      <c r="N220" s="29"/>
      <c r="O220" s="32" t="str">
        <f aca="false">IF($B220="","",E220&amp;" | "&amp;F220&amp;" | "&amp;TEXT(B220,"yyyy-mm-dd"))</f>
        <v/>
      </c>
      <c r="P220" s="32" t="str">
        <f aca="false">IF($B220="","",IF(OR(NOT(ISNUMBER(B220)),B220&lt;46023,B220&gt;46387),"OUT OF 2026",IF(G220="","NEEDS TRACKED-PLAY Y/N","OK")))</f>
        <v/>
      </c>
      <c r="Q220" s="29"/>
    </row>
    <row r="221" customFormat="false" ht="15" hidden="false" customHeight="false" outlineLevel="0" collapsed="false">
      <c r="A221" s="27" t="n">
        <v>218</v>
      </c>
      <c r="B221" s="28"/>
      <c r="C221" s="29"/>
      <c r="D221" s="29"/>
      <c r="E221" s="29"/>
      <c r="F221" s="29"/>
      <c r="G221" s="29"/>
      <c r="H221" s="30"/>
      <c r="I221" s="30"/>
      <c r="J221" s="30"/>
      <c r="K221" s="31" t="str">
        <f aca="false">IF($B221="","",J221-H221-I221)</f>
        <v/>
      </c>
      <c r="L221" s="29"/>
      <c r="M221" s="30"/>
      <c r="N221" s="29"/>
      <c r="O221" s="32" t="str">
        <f aca="false">IF($B221="","",E221&amp;" | "&amp;F221&amp;" | "&amp;TEXT(B221,"yyyy-mm-dd"))</f>
        <v/>
      </c>
      <c r="P221" s="32" t="str">
        <f aca="false">IF($B221="","",IF(OR(NOT(ISNUMBER(B221)),B221&lt;46023,B221&gt;46387),"OUT OF 2026",IF(G221="","NEEDS TRACKED-PLAY Y/N","OK")))</f>
        <v/>
      </c>
      <c r="Q221" s="29"/>
    </row>
    <row r="222" customFormat="false" ht="15" hidden="false" customHeight="false" outlineLevel="0" collapsed="false">
      <c r="A222" s="27" t="n">
        <v>219</v>
      </c>
      <c r="B222" s="28"/>
      <c r="C222" s="29"/>
      <c r="D222" s="29"/>
      <c r="E222" s="29"/>
      <c r="F222" s="29"/>
      <c r="G222" s="29"/>
      <c r="H222" s="30"/>
      <c r="I222" s="30"/>
      <c r="J222" s="30"/>
      <c r="K222" s="31" t="str">
        <f aca="false">IF($B222="","",J222-H222-I222)</f>
        <v/>
      </c>
      <c r="L222" s="29"/>
      <c r="M222" s="30"/>
      <c r="N222" s="29"/>
      <c r="O222" s="32" t="str">
        <f aca="false">IF($B222="","",E222&amp;" | "&amp;F222&amp;" | "&amp;TEXT(B222,"yyyy-mm-dd"))</f>
        <v/>
      </c>
      <c r="P222" s="32" t="str">
        <f aca="false">IF($B222="","",IF(OR(NOT(ISNUMBER(B222)),B222&lt;46023,B222&gt;46387),"OUT OF 2026",IF(G222="","NEEDS TRACKED-PLAY Y/N","OK")))</f>
        <v/>
      </c>
      <c r="Q222" s="29"/>
    </row>
    <row r="223" customFormat="false" ht="15" hidden="false" customHeight="false" outlineLevel="0" collapsed="false">
      <c r="A223" s="27" t="n">
        <v>220</v>
      </c>
      <c r="B223" s="28"/>
      <c r="C223" s="29"/>
      <c r="D223" s="29"/>
      <c r="E223" s="29"/>
      <c r="F223" s="29"/>
      <c r="G223" s="29"/>
      <c r="H223" s="30"/>
      <c r="I223" s="30"/>
      <c r="J223" s="30"/>
      <c r="K223" s="31" t="str">
        <f aca="false">IF($B223="","",J223-H223-I223)</f>
        <v/>
      </c>
      <c r="L223" s="29"/>
      <c r="M223" s="30"/>
      <c r="N223" s="29"/>
      <c r="O223" s="32" t="str">
        <f aca="false">IF($B223="","",E223&amp;" | "&amp;F223&amp;" | "&amp;TEXT(B223,"yyyy-mm-dd"))</f>
        <v/>
      </c>
      <c r="P223" s="32" t="str">
        <f aca="false">IF($B223="","",IF(OR(NOT(ISNUMBER(B223)),B223&lt;46023,B223&gt;46387),"OUT OF 2026",IF(G223="","NEEDS TRACKED-PLAY Y/N","OK")))</f>
        <v/>
      </c>
      <c r="Q223" s="29"/>
    </row>
    <row r="224" customFormat="false" ht="15" hidden="false" customHeight="false" outlineLevel="0" collapsed="false">
      <c r="A224" s="27" t="n">
        <v>221</v>
      </c>
      <c r="B224" s="28"/>
      <c r="C224" s="29"/>
      <c r="D224" s="29"/>
      <c r="E224" s="29"/>
      <c r="F224" s="29"/>
      <c r="G224" s="29"/>
      <c r="H224" s="30"/>
      <c r="I224" s="30"/>
      <c r="J224" s="30"/>
      <c r="K224" s="31" t="str">
        <f aca="false">IF($B224="","",J224-H224-I224)</f>
        <v/>
      </c>
      <c r="L224" s="29"/>
      <c r="M224" s="30"/>
      <c r="N224" s="29"/>
      <c r="O224" s="32" t="str">
        <f aca="false">IF($B224="","",E224&amp;" | "&amp;F224&amp;" | "&amp;TEXT(B224,"yyyy-mm-dd"))</f>
        <v/>
      </c>
      <c r="P224" s="32" t="str">
        <f aca="false">IF($B224="","",IF(OR(NOT(ISNUMBER(B224)),B224&lt;46023,B224&gt;46387),"OUT OF 2026",IF(G224="","NEEDS TRACKED-PLAY Y/N","OK")))</f>
        <v/>
      </c>
      <c r="Q224" s="29"/>
    </row>
    <row r="225" customFormat="false" ht="15" hidden="false" customHeight="false" outlineLevel="0" collapsed="false">
      <c r="A225" s="27" t="n">
        <v>222</v>
      </c>
      <c r="B225" s="28"/>
      <c r="C225" s="29"/>
      <c r="D225" s="29"/>
      <c r="E225" s="29"/>
      <c r="F225" s="29"/>
      <c r="G225" s="29"/>
      <c r="H225" s="30"/>
      <c r="I225" s="30"/>
      <c r="J225" s="30"/>
      <c r="K225" s="31" t="str">
        <f aca="false">IF($B225="","",J225-H225-I225)</f>
        <v/>
      </c>
      <c r="L225" s="29"/>
      <c r="M225" s="30"/>
      <c r="N225" s="29"/>
      <c r="O225" s="32" t="str">
        <f aca="false">IF($B225="","",E225&amp;" | "&amp;F225&amp;" | "&amp;TEXT(B225,"yyyy-mm-dd"))</f>
        <v/>
      </c>
      <c r="P225" s="32" t="str">
        <f aca="false">IF($B225="","",IF(OR(NOT(ISNUMBER(B225)),B225&lt;46023,B225&gt;46387),"OUT OF 2026",IF(G225="","NEEDS TRACKED-PLAY Y/N","OK")))</f>
        <v/>
      </c>
      <c r="Q225" s="29"/>
    </row>
    <row r="226" customFormat="false" ht="15" hidden="false" customHeight="false" outlineLevel="0" collapsed="false">
      <c r="A226" s="27" t="n">
        <v>223</v>
      </c>
      <c r="B226" s="28"/>
      <c r="C226" s="29"/>
      <c r="D226" s="29"/>
      <c r="E226" s="29"/>
      <c r="F226" s="29"/>
      <c r="G226" s="29"/>
      <c r="H226" s="30"/>
      <c r="I226" s="30"/>
      <c r="J226" s="30"/>
      <c r="K226" s="31" t="str">
        <f aca="false">IF($B226="","",J226-H226-I226)</f>
        <v/>
      </c>
      <c r="L226" s="29"/>
      <c r="M226" s="30"/>
      <c r="N226" s="29"/>
      <c r="O226" s="32" t="str">
        <f aca="false">IF($B226="","",E226&amp;" | "&amp;F226&amp;" | "&amp;TEXT(B226,"yyyy-mm-dd"))</f>
        <v/>
      </c>
      <c r="P226" s="32" t="str">
        <f aca="false">IF($B226="","",IF(OR(NOT(ISNUMBER(B226)),B226&lt;46023,B226&gt;46387),"OUT OF 2026",IF(G226="","NEEDS TRACKED-PLAY Y/N","OK")))</f>
        <v/>
      </c>
      <c r="Q226" s="29"/>
    </row>
    <row r="227" customFormat="false" ht="15" hidden="false" customHeight="false" outlineLevel="0" collapsed="false">
      <c r="A227" s="27" t="n">
        <v>224</v>
      </c>
      <c r="B227" s="28"/>
      <c r="C227" s="29"/>
      <c r="D227" s="29"/>
      <c r="E227" s="29"/>
      <c r="F227" s="29"/>
      <c r="G227" s="29"/>
      <c r="H227" s="30"/>
      <c r="I227" s="30"/>
      <c r="J227" s="30"/>
      <c r="K227" s="31" t="str">
        <f aca="false">IF($B227="","",J227-H227-I227)</f>
        <v/>
      </c>
      <c r="L227" s="29"/>
      <c r="M227" s="30"/>
      <c r="N227" s="29"/>
      <c r="O227" s="32" t="str">
        <f aca="false">IF($B227="","",E227&amp;" | "&amp;F227&amp;" | "&amp;TEXT(B227,"yyyy-mm-dd"))</f>
        <v/>
      </c>
      <c r="P227" s="32" t="str">
        <f aca="false">IF($B227="","",IF(OR(NOT(ISNUMBER(B227)),B227&lt;46023,B227&gt;46387),"OUT OF 2026",IF(G227="","NEEDS TRACKED-PLAY Y/N","OK")))</f>
        <v/>
      </c>
      <c r="Q227" s="29"/>
    </row>
    <row r="228" customFormat="false" ht="15" hidden="false" customHeight="false" outlineLevel="0" collapsed="false">
      <c r="A228" s="27" t="n">
        <v>225</v>
      </c>
      <c r="B228" s="28"/>
      <c r="C228" s="29"/>
      <c r="D228" s="29"/>
      <c r="E228" s="29"/>
      <c r="F228" s="29"/>
      <c r="G228" s="29"/>
      <c r="H228" s="30"/>
      <c r="I228" s="30"/>
      <c r="J228" s="30"/>
      <c r="K228" s="31" t="str">
        <f aca="false">IF($B228="","",J228-H228-I228)</f>
        <v/>
      </c>
      <c r="L228" s="29"/>
      <c r="M228" s="30"/>
      <c r="N228" s="29"/>
      <c r="O228" s="32" t="str">
        <f aca="false">IF($B228="","",E228&amp;" | "&amp;F228&amp;" | "&amp;TEXT(B228,"yyyy-mm-dd"))</f>
        <v/>
      </c>
      <c r="P228" s="32" t="str">
        <f aca="false">IF($B228="","",IF(OR(NOT(ISNUMBER(B228)),B228&lt;46023,B228&gt;46387),"OUT OF 2026",IF(G228="","NEEDS TRACKED-PLAY Y/N","OK")))</f>
        <v/>
      </c>
      <c r="Q228" s="29"/>
    </row>
    <row r="229" customFormat="false" ht="15" hidden="false" customHeight="false" outlineLevel="0" collapsed="false">
      <c r="A229" s="27" t="n">
        <v>226</v>
      </c>
      <c r="B229" s="28"/>
      <c r="C229" s="29"/>
      <c r="D229" s="29"/>
      <c r="E229" s="29"/>
      <c r="F229" s="29"/>
      <c r="G229" s="29"/>
      <c r="H229" s="30"/>
      <c r="I229" s="30"/>
      <c r="J229" s="30"/>
      <c r="K229" s="31" t="str">
        <f aca="false">IF($B229="","",J229-H229-I229)</f>
        <v/>
      </c>
      <c r="L229" s="29"/>
      <c r="M229" s="30"/>
      <c r="N229" s="29"/>
      <c r="O229" s="32" t="str">
        <f aca="false">IF($B229="","",E229&amp;" | "&amp;F229&amp;" | "&amp;TEXT(B229,"yyyy-mm-dd"))</f>
        <v/>
      </c>
      <c r="P229" s="32" t="str">
        <f aca="false">IF($B229="","",IF(OR(NOT(ISNUMBER(B229)),B229&lt;46023,B229&gt;46387),"OUT OF 2026",IF(G229="","NEEDS TRACKED-PLAY Y/N","OK")))</f>
        <v/>
      </c>
      <c r="Q229" s="29"/>
    </row>
    <row r="230" customFormat="false" ht="15" hidden="false" customHeight="false" outlineLevel="0" collapsed="false">
      <c r="A230" s="27" t="n">
        <v>227</v>
      </c>
      <c r="B230" s="28"/>
      <c r="C230" s="29"/>
      <c r="D230" s="29"/>
      <c r="E230" s="29"/>
      <c r="F230" s="29"/>
      <c r="G230" s="29"/>
      <c r="H230" s="30"/>
      <c r="I230" s="30"/>
      <c r="J230" s="30"/>
      <c r="K230" s="31" t="str">
        <f aca="false">IF($B230="","",J230-H230-I230)</f>
        <v/>
      </c>
      <c r="L230" s="29"/>
      <c r="M230" s="30"/>
      <c r="N230" s="29"/>
      <c r="O230" s="32" t="str">
        <f aca="false">IF($B230="","",E230&amp;" | "&amp;F230&amp;" | "&amp;TEXT(B230,"yyyy-mm-dd"))</f>
        <v/>
      </c>
      <c r="P230" s="32" t="str">
        <f aca="false">IF($B230="","",IF(OR(NOT(ISNUMBER(B230)),B230&lt;46023,B230&gt;46387),"OUT OF 2026",IF(G230="","NEEDS TRACKED-PLAY Y/N","OK")))</f>
        <v/>
      </c>
      <c r="Q230" s="29"/>
    </row>
    <row r="231" customFormat="false" ht="15" hidden="false" customHeight="false" outlineLevel="0" collapsed="false">
      <c r="A231" s="27" t="n">
        <v>228</v>
      </c>
      <c r="B231" s="28"/>
      <c r="C231" s="29"/>
      <c r="D231" s="29"/>
      <c r="E231" s="29"/>
      <c r="F231" s="29"/>
      <c r="G231" s="29"/>
      <c r="H231" s="30"/>
      <c r="I231" s="30"/>
      <c r="J231" s="30"/>
      <c r="K231" s="31" t="str">
        <f aca="false">IF($B231="","",J231-H231-I231)</f>
        <v/>
      </c>
      <c r="L231" s="29"/>
      <c r="M231" s="30"/>
      <c r="N231" s="29"/>
      <c r="O231" s="32" t="str">
        <f aca="false">IF($B231="","",E231&amp;" | "&amp;F231&amp;" | "&amp;TEXT(B231,"yyyy-mm-dd"))</f>
        <v/>
      </c>
      <c r="P231" s="32" t="str">
        <f aca="false">IF($B231="","",IF(OR(NOT(ISNUMBER(B231)),B231&lt;46023,B231&gt;46387),"OUT OF 2026",IF(G231="","NEEDS TRACKED-PLAY Y/N","OK")))</f>
        <v/>
      </c>
      <c r="Q231" s="29"/>
    </row>
    <row r="232" customFormat="false" ht="15" hidden="false" customHeight="false" outlineLevel="0" collapsed="false">
      <c r="A232" s="27" t="n">
        <v>229</v>
      </c>
      <c r="B232" s="28"/>
      <c r="C232" s="29"/>
      <c r="D232" s="29"/>
      <c r="E232" s="29"/>
      <c r="F232" s="29"/>
      <c r="G232" s="29"/>
      <c r="H232" s="30"/>
      <c r="I232" s="30"/>
      <c r="J232" s="30"/>
      <c r="K232" s="31" t="str">
        <f aca="false">IF($B232="","",J232-H232-I232)</f>
        <v/>
      </c>
      <c r="L232" s="29"/>
      <c r="M232" s="30"/>
      <c r="N232" s="29"/>
      <c r="O232" s="32" t="str">
        <f aca="false">IF($B232="","",E232&amp;" | "&amp;F232&amp;" | "&amp;TEXT(B232,"yyyy-mm-dd"))</f>
        <v/>
      </c>
      <c r="P232" s="32" t="str">
        <f aca="false">IF($B232="","",IF(OR(NOT(ISNUMBER(B232)),B232&lt;46023,B232&gt;46387),"OUT OF 2026",IF(G232="","NEEDS TRACKED-PLAY Y/N","OK")))</f>
        <v/>
      </c>
      <c r="Q232" s="29"/>
    </row>
    <row r="233" customFormat="false" ht="15" hidden="false" customHeight="false" outlineLevel="0" collapsed="false">
      <c r="A233" s="27" t="n">
        <v>230</v>
      </c>
      <c r="B233" s="28"/>
      <c r="C233" s="29"/>
      <c r="D233" s="29"/>
      <c r="E233" s="29"/>
      <c r="F233" s="29"/>
      <c r="G233" s="29"/>
      <c r="H233" s="30"/>
      <c r="I233" s="30"/>
      <c r="J233" s="30"/>
      <c r="K233" s="31" t="str">
        <f aca="false">IF($B233="","",J233-H233-I233)</f>
        <v/>
      </c>
      <c r="L233" s="29"/>
      <c r="M233" s="30"/>
      <c r="N233" s="29"/>
      <c r="O233" s="32" t="str">
        <f aca="false">IF($B233="","",E233&amp;" | "&amp;F233&amp;" | "&amp;TEXT(B233,"yyyy-mm-dd"))</f>
        <v/>
      </c>
      <c r="P233" s="32" t="str">
        <f aca="false">IF($B233="","",IF(OR(NOT(ISNUMBER(B233)),B233&lt;46023,B233&gt;46387),"OUT OF 2026",IF(G233="","NEEDS TRACKED-PLAY Y/N","OK")))</f>
        <v/>
      </c>
      <c r="Q233" s="29"/>
    </row>
    <row r="234" customFormat="false" ht="15" hidden="false" customHeight="false" outlineLevel="0" collapsed="false">
      <c r="A234" s="27" t="n">
        <v>231</v>
      </c>
      <c r="B234" s="28"/>
      <c r="C234" s="29"/>
      <c r="D234" s="29"/>
      <c r="E234" s="29"/>
      <c r="F234" s="29"/>
      <c r="G234" s="29"/>
      <c r="H234" s="30"/>
      <c r="I234" s="30"/>
      <c r="J234" s="30"/>
      <c r="K234" s="31" t="str">
        <f aca="false">IF($B234="","",J234-H234-I234)</f>
        <v/>
      </c>
      <c r="L234" s="29"/>
      <c r="M234" s="30"/>
      <c r="N234" s="29"/>
      <c r="O234" s="32" t="str">
        <f aca="false">IF($B234="","",E234&amp;" | "&amp;F234&amp;" | "&amp;TEXT(B234,"yyyy-mm-dd"))</f>
        <v/>
      </c>
      <c r="P234" s="32" t="str">
        <f aca="false">IF($B234="","",IF(OR(NOT(ISNUMBER(B234)),B234&lt;46023,B234&gt;46387),"OUT OF 2026",IF(G234="","NEEDS TRACKED-PLAY Y/N","OK")))</f>
        <v/>
      </c>
      <c r="Q234" s="29"/>
    </row>
    <row r="235" customFormat="false" ht="15" hidden="false" customHeight="false" outlineLevel="0" collapsed="false">
      <c r="A235" s="27" t="n">
        <v>232</v>
      </c>
      <c r="B235" s="28"/>
      <c r="C235" s="29"/>
      <c r="D235" s="29"/>
      <c r="E235" s="29"/>
      <c r="F235" s="29"/>
      <c r="G235" s="29"/>
      <c r="H235" s="30"/>
      <c r="I235" s="30"/>
      <c r="J235" s="30"/>
      <c r="K235" s="31" t="str">
        <f aca="false">IF($B235="","",J235-H235-I235)</f>
        <v/>
      </c>
      <c r="L235" s="29"/>
      <c r="M235" s="30"/>
      <c r="N235" s="29"/>
      <c r="O235" s="32" t="str">
        <f aca="false">IF($B235="","",E235&amp;" | "&amp;F235&amp;" | "&amp;TEXT(B235,"yyyy-mm-dd"))</f>
        <v/>
      </c>
      <c r="P235" s="32" t="str">
        <f aca="false">IF($B235="","",IF(OR(NOT(ISNUMBER(B235)),B235&lt;46023,B235&gt;46387),"OUT OF 2026",IF(G235="","NEEDS TRACKED-PLAY Y/N","OK")))</f>
        <v/>
      </c>
      <c r="Q235" s="29"/>
    </row>
    <row r="236" customFormat="false" ht="15" hidden="false" customHeight="false" outlineLevel="0" collapsed="false">
      <c r="A236" s="27" t="n">
        <v>233</v>
      </c>
      <c r="B236" s="28"/>
      <c r="C236" s="29"/>
      <c r="D236" s="29"/>
      <c r="E236" s="29"/>
      <c r="F236" s="29"/>
      <c r="G236" s="29"/>
      <c r="H236" s="30"/>
      <c r="I236" s="30"/>
      <c r="J236" s="30"/>
      <c r="K236" s="31" t="str">
        <f aca="false">IF($B236="","",J236-H236-I236)</f>
        <v/>
      </c>
      <c r="L236" s="29"/>
      <c r="M236" s="30"/>
      <c r="N236" s="29"/>
      <c r="O236" s="32" t="str">
        <f aca="false">IF($B236="","",E236&amp;" | "&amp;F236&amp;" | "&amp;TEXT(B236,"yyyy-mm-dd"))</f>
        <v/>
      </c>
      <c r="P236" s="32" t="str">
        <f aca="false">IF($B236="","",IF(OR(NOT(ISNUMBER(B236)),B236&lt;46023,B236&gt;46387),"OUT OF 2026",IF(G236="","NEEDS TRACKED-PLAY Y/N","OK")))</f>
        <v/>
      </c>
      <c r="Q236" s="29"/>
    </row>
    <row r="237" customFormat="false" ht="15" hidden="false" customHeight="false" outlineLevel="0" collapsed="false">
      <c r="A237" s="27" t="n">
        <v>234</v>
      </c>
      <c r="B237" s="28"/>
      <c r="C237" s="29"/>
      <c r="D237" s="29"/>
      <c r="E237" s="29"/>
      <c r="F237" s="29"/>
      <c r="G237" s="29"/>
      <c r="H237" s="30"/>
      <c r="I237" s="30"/>
      <c r="J237" s="30"/>
      <c r="K237" s="31" t="str">
        <f aca="false">IF($B237="","",J237-H237-I237)</f>
        <v/>
      </c>
      <c r="L237" s="29"/>
      <c r="M237" s="30"/>
      <c r="N237" s="29"/>
      <c r="O237" s="32" t="str">
        <f aca="false">IF($B237="","",E237&amp;" | "&amp;F237&amp;" | "&amp;TEXT(B237,"yyyy-mm-dd"))</f>
        <v/>
      </c>
      <c r="P237" s="32" t="str">
        <f aca="false">IF($B237="","",IF(OR(NOT(ISNUMBER(B237)),B237&lt;46023,B237&gt;46387),"OUT OF 2026",IF(G237="","NEEDS TRACKED-PLAY Y/N","OK")))</f>
        <v/>
      </c>
      <c r="Q237" s="29"/>
    </row>
    <row r="238" customFormat="false" ht="15" hidden="false" customHeight="false" outlineLevel="0" collapsed="false">
      <c r="A238" s="27" t="n">
        <v>235</v>
      </c>
      <c r="B238" s="28"/>
      <c r="C238" s="29"/>
      <c r="D238" s="29"/>
      <c r="E238" s="29"/>
      <c r="F238" s="29"/>
      <c r="G238" s="29"/>
      <c r="H238" s="30"/>
      <c r="I238" s="30"/>
      <c r="J238" s="30"/>
      <c r="K238" s="31" t="str">
        <f aca="false">IF($B238="","",J238-H238-I238)</f>
        <v/>
      </c>
      <c r="L238" s="29"/>
      <c r="M238" s="30"/>
      <c r="N238" s="29"/>
      <c r="O238" s="32" t="str">
        <f aca="false">IF($B238="","",E238&amp;" | "&amp;F238&amp;" | "&amp;TEXT(B238,"yyyy-mm-dd"))</f>
        <v/>
      </c>
      <c r="P238" s="32" t="str">
        <f aca="false">IF($B238="","",IF(OR(NOT(ISNUMBER(B238)),B238&lt;46023,B238&gt;46387),"OUT OF 2026",IF(G238="","NEEDS TRACKED-PLAY Y/N","OK")))</f>
        <v/>
      </c>
      <c r="Q238" s="29"/>
    </row>
    <row r="239" customFormat="false" ht="15" hidden="false" customHeight="false" outlineLevel="0" collapsed="false">
      <c r="A239" s="27" t="n">
        <v>236</v>
      </c>
      <c r="B239" s="28"/>
      <c r="C239" s="29"/>
      <c r="D239" s="29"/>
      <c r="E239" s="29"/>
      <c r="F239" s="29"/>
      <c r="G239" s="29"/>
      <c r="H239" s="30"/>
      <c r="I239" s="30"/>
      <c r="J239" s="30"/>
      <c r="K239" s="31" t="str">
        <f aca="false">IF($B239="","",J239-H239-I239)</f>
        <v/>
      </c>
      <c r="L239" s="29"/>
      <c r="M239" s="30"/>
      <c r="N239" s="29"/>
      <c r="O239" s="32" t="str">
        <f aca="false">IF($B239="","",E239&amp;" | "&amp;F239&amp;" | "&amp;TEXT(B239,"yyyy-mm-dd"))</f>
        <v/>
      </c>
      <c r="P239" s="32" t="str">
        <f aca="false">IF($B239="","",IF(OR(NOT(ISNUMBER(B239)),B239&lt;46023,B239&gt;46387),"OUT OF 2026",IF(G239="","NEEDS TRACKED-PLAY Y/N","OK")))</f>
        <v/>
      </c>
      <c r="Q239" s="29"/>
    </row>
    <row r="240" customFormat="false" ht="15" hidden="false" customHeight="false" outlineLevel="0" collapsed="false">
      <c r="A240" s="27" t="n">
        <v>237</v>
      </c>
      <c r="B240" s="28"/>
      <c r="C240" s="29"/>
      <c r="D240" s="29"/>
      <c r="E240" s="29"/>
      <c r="F240" s="29"/>
      <c r="G240" s="29"/>
      <c r="H240" s="30"/>
      <c r="I240" s="30"/>
      <c r="J240" s="30"/>
      <c r="K240" s="31" t="str">
        <f aca="false">IF($B240="","",J240-H240-I240)</f>
        <v/>
      </c>
      <c r="L240" s="29"/>
      <c r="M240" s="30"/>
      <c r="N240" s="29"/>
      <c r="O240" s="32" t="str">
        <f aca="false">IF($B240="","",E240&amp;" | "&amp;F240&amp;" | "&amp;TEXT(B240,"yyyy-mm-dd"))</f>
        <v/>
      </c>
      <c r="P240" s="32" t="str">
        <f aca="false">IF($B240="","",IF(OR(NOT(ISNUMBER(B240)),B240&lt;46023,B240&gt;46387),"OUT OF 2026",IF(G240="","NEEDS TRACKED-PLAY Y/N","OK")))</f>
        <v/>
      </c>
      <c r="Q240" s="29"/>
    </row>
    <row r="241" customFormat="false" ht="15" hidden="false" customHeight="false" outlineLevel="0" collapsed="false">
      <c r="A241" s="27" t="n">
        <v>238</v>
      </c>
      <c r="B241" s="28"/>
      <c r="C241" s="29"/>
      <c r="D241" s="29"/>
      <c r="E241" s="29"/>
      <c r="F241" s="29"/>
      <c r="G241" s="29"/>
      <c r="H241" s="30"/>
      <c r="I241" s="30"/>
      <c r="J241" s="30"/>
      <c r="K241" s="31" t="str">
        <f aca="false">IF($B241="","",J241-H241-I241)</f>
        <v/>
      </c>
      <c r="L241" s="29"/>
      <c r="M241" s="30"/>
      <c r="N241" s="29"/>
      <c r="O241" s="32" t="str">
        <f aca="false">IF($B241="","",E241&amp;" | "&amp;F241&amp;" | "&amp;TEXT(B241,"yyyy-mm-dd"))</f>
        <v/>
      </c>
      <c r="P241" s="32" t="str">
        <f aca="false">IF($B241="","",IF(OR(NOT(ISNUMBER(B241)),B241&lt;46023,B241&gt;46387),"OUT OF 2026",IF(G241="","NEEDS TRACKED-PLAY Y/N","OK")))</f>
        <v/>
      </c>
      <c r="Q241" s="29"/>
    </row>
    <row r="242" customFormat="false" ht="15" hidden="false" customHeight="false" outlineLevel="0" collapsed="false">
      <c r="A242" s="27" t="n">
        <v>239</v>
      </c>
      <c r="B242" s="28"/>
      <c r="C242" s="29"/>
      <c r="D242" s="29"/>
      <c r="E242" s="29"/>
      <c r="F242" s="29"/>
      <c r="G242" s="29"/>
      <c r="H242" s="30"/>
      <c r="I242" s="30"/>
      <c r="J242" s="30"/>
      <c r="K242" s="31" t="str">
        <f aca="false">IF($B242="","",J242-H242-I242)</f>
        <v/>
      </c>
      <c r="L242" s="29"/>
      <c r="M242" s="30"/>
      <c r="N242" s="29"/>
      <c r="O242" s="32" t="str">
        <f aca="false">IF($B242="","",E242&amp;" | "&amp;F242&amp;" | "&amp;TEXT(B242,"yyyy-mm-dd"))</f>
        <v/>
      </c>
      <c r="P242" s="32" t="str">
        <f aca="false">IF($B242="","",IF(OR(NOT(ISNUMBER(B242)),B242&lt;46023,B242&gt;46387),"OUT OF 2026",IF(G242="","NEEDS TRACKED-PLAY Y/N","OK")))</f>
        <v/>
      </c>
      <c r="Q242" s="29"/>
    </row>
    <row r="243" customFormat="false" ht="15" hidden="false" customHeight="false" outlineLevel="0" collapsed="false">
      <c r="A243" s="27" t="n">
        <v>240</v>
      </c>
      <c r="B243" s="28"/>
      <c r="C243" s="29"/>
      <c r="D243" s="29"/>
      <c r="E243" s="29"/>
      <c r="F243" s="29"/>
      <c r="G243" s="29"/>
      <c r="H243" s="30"/>
      <c r="I243" s="30"/>
      <c r="J243" s="30"/>
      <c r="K243" s="31" t="str">
        <f aca="false">IF($B243="","",J243-H243-I243)</f>
        <v/>
      </c>
      <c r="L243" s="29"/>
      <c r="M243" s="30"/>
      <c r="N243" s="29"/>
      <c r="O243" s="32" t="str">
        <f aca="false">IF($B243="","",E243&amp;" | "&amp;F243&amp;" | "&amp;TEXT(B243,"yyyy-mm-dd"))</f>
        <v/>
      </c>
      <c r="P243" s="32" t="str">
        <f aca="false">IF($B243="","",IF(OR(NOT(ISNUMBER(B243)),B243&lt;46023,B243&gt;46387),"OUT OF 2026",IF(G243="","NEEDS TRACKED-PLAY Y/N","OK")))</f>
        <v/>
      </c>
      <c r="Q243" s="29"/>
    </row>
    <row r="244" customFormat="false" ht="15" hidden="false" customHeight="false" outlineLevel="0" collapsed="false">
      <c r="A244" s="27" t="n">
        <v>241</v>
      </c>
      <c r="B244" s="28"/>
      <c r="C244" s="29"/>
      <c r="D244" s="29"/>
      <c r="E244" s="29"/>
      <c r="F244" s="29"/>
      <c r="G244" s="29"/>
      <c r="H244" s="30"/>
      <c r="I244" s="30"/>
      <c r="J244" s="30"/>
      <c r="K244" s="31" t="str">
        <f aca="false">IF($B244="","",J244-H244-I244)</f>
        <v/>
      </c>
      <c r="L244" s="29"/>
      <c r="M244" s="30"/>
      <c r="N244" s="29"/>
      <c r="O244" s="32" t="str">
        <f aca="false">IF($B244="","",E244&amp;" | "&amp;F244&amp;" | "&amp;TEXT(B244,"yyyy-mm-dd"))</f>
        <v/>
      </c>
      <c r="P244" s="32" t="str">
        <f aca="false">IF($B244="","",IF(OR(NOT(ISNUMBER(B244)),B244&lt;46023,B244&gt;46387),"OUT OF 2026",IF(G244="","NEEDS TRACKED-PLAY Y/N","OK")))</f>
        <v/>
      </c>
      <c r="Q244" s="29"/>
    </row>
    <row r="245" customFormat="false" ht="15" hidden="false" customHeight="false" outlineLevel="0" collapsed="false">
      <c r="A245" s="27" t="n">
        <v>242</v>
      </c>
      <c r="B245" s="28"/>
      <c r="C245" s="29"/>
      <c r="D245" s="29"/>
      <c r="E245" s="29"/>
      <c r="F245" s="29"/>
      <c r="G245" s="29"/>
      <c r="H245" s="30"/>
      <c r="I245" s="30"/>
      <c r="J245" s="30"/>
      <c r="K245" s="31" t="str">
        <f aca="false">IF($B245="","",J245-H245-I245)</f>
        <v/>
      </c>
      <c r="L245" s="29"/>
      <c r="M245" s="30"/>
      <c r="N245" s="29"/>
      <c r="O245" s="32" t="str">
        <f aca="false">IF($B245="","",E245&amp;" | "&amp;F245&amp;" | "&amp;TEXT(B245,"yyyy-mm-dd"))</f>
        <v/>
      </c>
      <c r="P245" s="32" t="str">
        <f aca="false">IF($B245="","",IF(OR(NOT(ISNUMBER(B245)),B245&lt;46023,B245&gt;46387),"OUT OF 2026",IF(G245="","NEEDS TRACKED-PLAY Y/N","OK")))</f>
        <v/>
      </c>
      <c r="Q245" s="29"/>
    </row>
    <row r="246" customFormat="false" ht="15" hidden="false" customHeight="false" outlineLevel="0" collapsed="false">
      <c r="A246" s="27" t="n">
        <v>243</v>
      </c>
      <c r="B246" s="28"/>
      <c r="C246" s="29"/>
      <c r="D246" s="29"/>
      <c r="E246" s="29"/>
      <c r="F246" s="29"/>
      <c r="G246" s="29"/>
      <c r="H246" s="30"/>
      <c r="I246" s="30"/>
      <c r="J246" s="30"/>
      <c r="K246" s="31" t="str">
        <f aca="false">IF($B246="","",J246-H246-I246)</f>
        <v/>
      </c>
      <c r="L246" s="29"/>
      <c r="M246" s="30"/>
      <c r="N246" s="29"/>
      <c r="O246" s="32" t="str">
        <f aca="false">IF($B246="","",E246&amp;" | "&amp;F246&amp;" | "&amp;TEXT(B246,"yyyy-mm-dd"))</f>
        <v/>
      </c>
      <c r="P246" s="32" t="str">
        <f aca="false">IF($B246="","",IF(OR(NOT(ISNUMBER(B246)),B246&lt;46023,B246&gt;46387),"OUT OF 2026",IF(G246="","NEEDS TRACKED-PLAY Y/N","OK")))</f>
        <v/>
      </c>
      <c r="Q246" s="29"/>
    </row>
    <row r="247" customFormat="false" ht="15" hidden="false" customHeight="false" outlineLevel="0" collapsed="false">
      <c r="A247" s="27" t="n">
        <v>244</v>
      </c>
      <c r="B247" s="28"/>
      <c r="C247" s="29"/>
      <c r="D247" s="29"/>
      <c r="E247" s="29"/>
      <c r="F247" s="29"/>
      <c r="G247" s="29"/>
      <c r="H247" s="30"/>
      <c r="I247" s="30"/>
      <c r="J247" s="30"/>
      <c r="K247" s="31" t="str">
        <f aca="false">IF($B247="","",J247-H247-I247)</f>
        <v/>
      </c>
      <c r="L247" s="29"/>
      <c r="M247" s="30"/>
      <c r="N247" s="29"/>
      <c r="O247" s="32" t="str">
        <f aca="false">IF($B247="","",E247&amp;" | "&amp;F247&amp;" | "&amp;TEXT(B247,"yyyy-mm-dd"))</f>
        <v/>
      </c>
      <c r="P247" s="32" t="str">
        <f aca="false">IF($B247="","",IF(OR(NOT(ISNUMBER(B247)),B247&lt;46023,B247&gt;46387),"OUT OF 2026",IF(G247="","NEEDS TRACKED-PLAY Y/N","OK")))</f>
        <v/>
      </c>
      <c r="Q247" s="29"/>
    </row>
    <row r="248" customFormat="false" ht="15" hidden="false" customHeight="false" outlineLevel="0" collapsed="false">
      <c r="A248" s="27" t="n">
        <v>245</v>
      </c>
      <c r="B248" s="28"/>
      <c r="C248" s="29"/>
      <c r="D248" s="29"/>
      <c r="E248" s="29"/>
      <c r="F248" s="29"/>
      <c r="G248" s="29"/>
      <c r="H248" s="30"/>
      <c r="I248" s="30"/>
      <c r="J248" s="30"/>
      <c r="K248" s="31" t="str">
        <f aca="false">IF($B248="","",J248-H248-I248)</f>
        <v/>
      </c>
      <c r="L248" s="29"/>
      <c r="M248" s="30"/>
      <c r="N248" s="29"/>
      <c r="O248" s="32" t="str">
        <f aca="false">IF($B248="","",E248&amp;" | "&amp;F248&amp;" | "&amp;TEXT(B248,"yyyy-mm-dd"))</f>
        <v/>
      </c>
      <c r="P248" s="32" t="str">
        <f aca="false">IF($B248="","",IF(OR(NOT(ISNUMBER(B248)),B248&lt;46023,B248&gt;46387),"OUT OF 2026",IF(G248="","NEEDS TRACKED-PLAY Y/N","OK")))</f>
        <v/>
      </c>
      <c r="Q248" s="29"/>
    </row>
    <row r="249" customFormat="false" ht="15" hidden="false" customHeight="false" outlineLevel="0" collapsed="false">
      <c r="A249" s="27" t="n">
        <v>246</v>
      </c>
      <c r="B249" s="28"/>
      <c r="C249" s="29"/>
      <c r="D249" s="29"/>
      <c r="E249" s="29"/>
      <c r="F249" s="29"/>
      <c r="G249" s="29"/>
      <c r="H249" s="30"/>
      <c r="I249" s="30"/>
      <c r="J249" s="30"/>
      <c r="K249" s="31" t="str">
        <f aca="false">IF($B249="","",J249-H249-I249)</f>
        <v/>
      </c>
      <c r="L249" s="29"/>
      <c r="M249" s="30"/>
      <c r="N249" s="29"/>
      <c r="O249" s="32" t="str">
        <f aca="false">IF($B249="","",E249&amp;" | "&amp;F249&amp;" | "&amp;TEXT(B249,"yyyy-mm-dd"))</f>
        <v/>
      </c>
      <c r="P249" s="32" t="str">
        <f aca="false">IF($B249="","",IF(OR(NOT(ISNUMBER(B249)),B249&lt;46023,B249&gt;46387),"OUT OF 2026",IF(G249="","NEEDS TRACKED-PLAY Y/N","OK")))</f>
        <v/>
      </c>
      <c r="Q249" s="29"/>
    </row>
    <row r="250" customFormat="false" ht="15" hidden="false" customHeight="false" outlineLevel="0" collapsed="false">
      <c r="A250" s="27" t="n">
        <v>247</v>
      </c>
      <c r="B250" s="28"/>
      <c r="C250" s="29"/>
      <c r="D250" s="29"/>
      <c r="E250" s="29"/>
      <c r="F250" s="29"/>
      <c r="G250" s="29"/>
      <c r="H250" s="30"/>
      <c r="I250" s="30"/>
      <c r="J250" s="30"/>
      <c r="K250" s="31" t="str">
        <f aca="false">IF($B250="","",J250-H250-I250)</f>
        <v/>
      </c>
      <c r="L250" s="29"/>
      <c r="M250" s="30"/>
      <c r="N250" s="29"/>
      <c r="O250" s="32" t="str">
        <f aca="false">IF($B250="","",E250&amp;" | "&amp;F250&amp;" | "&amp;TEXT(B250,"yyyy-mm-dd"))</f>
        <v/>
      </c>
      <c r="P250" s="32" t="str">
        <f aca="false">IF($B250="","",IF(OR(NOT(ISNUMBER(B250)),B250&lt;46023,B250&gt;46387),"OUT OF 2026",IF(G250="","NEEDS TRACKED-PLAY Y/N","OK")))</f>
        <v/>
      </c>
      <c r="Q250" s="29"/>
    </row>
    <row r="251" customFormat="false" ht="15" hidden="false" customHeight="false" outlineLevel="0" collapsed="false">
      <c r="A251" s="27" t="n">
        <v>248</v>
      </c>
      <c r="B251" s="28"/>
      <c r="C251" s="29"/>
      <c r="D251" s="29"/>
      <c r="E251" s="29"/>
      <c r="F251" s="29"/>
      <c r="G251" s="29"/>
      <c r="H251" s="30"/>
      <c r="I251" s="30"/>
      <c r="J251" s="30"/>
      <c r="K251" s="31" t="str">
        <f aca="false">IF($B251="","",J251-H251-I251)</f>
        <v/>
      </c>
      <c r="L251" s="29"/>
      <c r="M251" s="30"/>
      <c r="N251" s="29"/>
      <c r="O251" s="32" t="str">
        <f aca="false">IF($B251="","",E251&amp;" | "&amp;F251&amp;" | "&amp;TEXT(B251,"yyyy-mm-dd"))</f>
        <v/>
      </c>
      <c r="P251" s="32" t="str">
        <f aca="false">IF($B251="","",IF(OR(NOT(ISNUMBER(B251)),B251&lt;46023,B251&gt;46387),"OUT OF 2026",IF(G251="","NEEDS TRACKED-PLAY Y/N","OK")))</f>
        <v/>
      </c>
      <c r="Q251" s="29"/>
    </row>
    <row r="252" customFormat="false" ht="15" hidden="false" customHeight="false" outlineLevel="0" collapsed="false">
      <c r="A252" s="27" t="n">
        <v>249</v>
      </c>
      <c r="B252" s="28"/>
      <c r="C252" s="29"/>
      <c r="D252" s="29"/>
      <c r="E252" s="29"/>
      <c r="F252" s="29"/>
      <c r="G252" s="29"/>
      <c r="H252" s="30"/>
      <c r="I252" s="30"/>
      <c r="J252" s="30"/>
      <c r="K252" s="31" t="str">
        <f aca="false">IF($B252="","",J252-H252-I252)</f>
        <v/>
      </c>
      <c r="L252" s="29"/>
      <c r="M252" s="30"/>
      <c r="N252" s="29"/>
      <c r="O252" s="32" t="str">
        <f aca="false">IF($B252="","",E252&amp;" | "&amp;F252&amp;" | "&amp;TEXT(B252,"yyyy-mm-dd"))</f>
        <v/>
      </c>
      <c r="P252" s="32" t="str">
        <f aca="false">IF($B252="","",IF(OR(NOT(ISNUMBER(B252)),B252&lt;46023,B252&gt;46387),"OUT OF 2026",IF(G252="","NEEDS TRACKED-PLAY Y/N","OK")))</f>
        <v/>
      </c>
      <c r="Q252" s="29"/>
    </row>
    <row r="253" customFormat="false" ht="15" hidden="false" customHeight="false" outlineLevel="0" collapsed="false">
      <c r="A253" s="27" t="n">
        <v>250</v>
      </c>
      <c r="B253" s="28"/>
      <c r="C253" s="29"/>
      <c r="D253" s="29"/>
      <c r="E253" s="29"/>
      <c r="F253" s="29"/>
      <c r="G253" s="29"/>
      <c r="H253" s="30"/>
      <c r="I253" s="30"/>
      <c r="J253" s="30"/>
      <c r="K253" s="31" t="str">
        <f aca="false">IF($B253="","",J253-H253-I253)</f>
        <v/>
      </c>
      <c r="L253" s="29"/>
      <c r="M253" s="30"/>
      <c r="N253" s="29"/>
      <c r="O253" s="32" t="str">
        <f aca="false">IF($B253="","",E253&amp;" | "&amp;F253&amp;" | "&amp;TEXT(B253,"yyyy-mm-dd"))</f>
        <v/>
      </c>
      <c r="P253" s="32" t="str">
        <f aca="false">IF($B253="","",IF(OR(NOT(ISNUMBER(B253)),B253&lt;46023,B253&gt;46387),"OUT OF 2026",IF(G253="","NEEDS TRACKED-PLAY Y/N","OK")))</f>
        <v/>
      </c>
      <c r="Q253" s="29"/>
    </row>
    <row r="254" customFormat="false" ht="15" hidden="false" customHeight="false" outlineLevel="0" collapsed="false">
      <c r="A254" s="33" t="s">
        <v>133</v>
      </c>
      <c r="B254" s="33"/>
      <c r="C254" s="33"/>
      <c r="D254" s="33"/>
      <c r="E254" s="33"/>
      <c r="F254" s="33"/>
      <c r="G254" s="33"/>
      <c r="H254" s="34" t="n">
        <f aca="false">SUMIFS(H4:H253,B4:B253,"&gt;="&amp;46023,B4:B253,"&lt;="&amp;46387)</f>
        <v>0</v>
      </c>
      <c r="I254" s="34" t="n">
        <f aca="false">SUMIFS(I4:I253,B4:B253,"&gt;="&amp;46023,B4:B253,"&lt;="&amp;46387)</f>
        <v>0</v>
      </c>
      <c r="J254" s="34" t="n">
        <f aca="false">SUMIFS(J4:J253,B4:B253,"&gt;="&amp;46023,B4:B253,"&lt;="&amp;46387)</f>
        <v>0</v>
      </c>
      <c r="K254" s="34" t="n">
        <f aca="false">SUMIFS(K4:K253,B4:B253,"&gt;="&amp;46023,B4:B253,"&lt;="&amp;46387)</f>
        <v>0</v>
      </c>
      <c r="L254" s="35" t="n">
        <f aca="false">COUNTIFS(L4:L253,"Yes",B4:B253,"&gt;="&amp;46023,B4:B253,"&lt;="&amp;46387)</f>
        <v>0</v>
      </c>
      <c r="M254" s="34" t="n">
        <f aca="false">SUMIFS(M4:M253,B4:B253,"&gt;="&amp;46023,B4:B253,"&lt;="&amp;46387)</f>
        <v>0</v>
      </c>
      <c r="N254" s="33"/>
      <c r="O254" s="33"/>
      <c r="P254" s="33"/>
      <c r="Q254" s="33"/>
    </row>
  </sheetData>
  <sheetProtection sheet="true" formatColumns="false" formatRows="false" sort="false" autoFilter="false"/>
  <dataValidations count="9">
    <dataValidation allowBlank="true" error="This tracker is for tax year 2026. Enter a 2026 date." errorStyle="stop" errorTitle="Out of tax year" operator="between" prompt="Enter a date in 2026 (01/01/2026 - 12/31/2026)." promptTitle="CY2026 date" showDropDown="false" showErrorMessage="true" showInputMessage="true" sqref="B4:B253" type="date">
      <formula1>46023</formula1>
      <formula2>46387</formula2>
    </dataValidation>
    <dataValidation allowBlank="true" error="Choose one of the listed values." errorStyle="stop" errorTitle="Pick from the list" operator="between" showDropDown="false" showErrorMessage="true" showInputMessage="false" sqref="F4:F253" type="list">
      <formula1>"Blackjack,Craps,Roulette,Slots,Video Poker,Poker Tournament,Baccarat,Pai Gow,Other Table,Other"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G4:G253" type="list">
      <formula1>"Yes,No"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H4:H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I4:I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J4:J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L4:L253" type="list">
      <formula1>"Yes,No"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M4:M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N4:N253" type="list">
      <formula1>"Win/Loss Statement,Player Club Log,ATM Receipt,Bet Confirmation,Account Screenshot,Ticket/Receipt,None"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S2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14"/>
    <col collapsed="false" customWidth="true" hidden="false" outlineLevel="0" max="4" min="4" style="0" width="20"/>
    <col collapsed="false" customWidth="true" hidden="false" outlineLevel="0" max="5" min="5" style="0" width="13"/>
    <col collapsed="false" customWidth="true" hidden="false" outlineLevel="0" max="6" min="6" style="0" width="12"/>
    <col collapsed="false" customWidth="true" hidden="false" outlineLevel="0" max="7" min="7" style="0" width="11"/>
    <col collapsed="false" customWidth="true" hidden="false" outlineLevel="0" max="9" min="8" style="0" width="14"/>
    <col collapsed="false" customWidth="true" hidden="false" outlineLevel="0" max="10" min="10" style="0" width="13"/>
    <col collapsed="false" customWidth="true" hidden="false" outlineLevel="0" max="11" min="11" style="0" width="10"/>
    <col collapsed="false" customWidth="true" hidden="false" outlineLevel="0" max="12" min="12" style="0" width="20"/>
    <col collapsed="false" customWidth="true" hidden="false" outlineLevel="0" max="13" min="13" style="0" width="15"/>
    <col collapsed="false" customWidth="true" hidden="false" outlineLevel="0" max="14" min="14" style="0" width="14"/>
    <col collapsed="false" customWidth="true" hidden="false" outlineLevel="0" max="16" min="15" style="0" width="12"/>
    <col collapsed="false" customWidth="true" hidden="false" outlineLevel="0" max="17" min="17" style="0" width="11"/>
    <col collapsed="false" customWidth="true" hidden="false" outlineLevel="0" max="18" min="18" style="0" width="16"/>
    <col collapsed="false" customWidth="true" hidden="false" outlineLevel="0" max="19" min="19" style="0" width="22"/>
  </cols>
  <sheetData>
    <row r="1" customFormat="false" ht="17.35" hidden="false" customHeight="false" outlineLevel="0" collapsed="false">
      <c r="A1" s="36" t="s">
        <v>134</v>
      </c>
    </row>
    <row r="2" customFormat="false" ht="751.5" hidden="false" customHeight="false" outlineLevel="0" collapsed="false">
      <c r="A2" s="20" t="s">
        <v>135</v>
      </c>
    </row>
    <row r="3" customFormat="false" ht="31.95" hidden="false" customHeight="false" outlineLevel="0" collapsed="false">
      <c r="A3" s="26" t="s">
        <v>116</v>
      </c>
      <c r="B3" s="26" t="s">
        <v>136</v>
      </c>
      <c r="C3" s="26" t="s">
        <v>137</v>
      </c>
      <c r="D3" s="26" t="s">
        <v>138</v>
      </c>
      <c r="E3" s="26" t="s">
        <v>139</v>
      </c>
      <c r="F3" s="26" t="s">
        <v>140</v>
      </c>
      <c r="G3" s="26" t="s">
        <v>141</v>
      </c>
      <c r="H3" s="26" t="s">
        <v>142</v>
      </c>
      <c r="I3" s="26" t="s">
        <v>143</v>
      </c>
      <c r="J3" s="26" t="s">
        <v>126</v>
      </c>
      <c r="K3" s="26" t="s">
        <v>144</v>
      </c>
      <c r="L3" s="26" t="s">
        <v>145</v>
      </c>
      <c r="M3" s="26" t="s">
        <v>146</v>
      </c>
      <c r="N3" s="26" t="s">
        <v>147</v>
      </c>
      <c r="O3" s="26" t="s">
        <v>148</v>
      </c>
      <c r="P3" s="26" t="s">
        <v>149</v>
      </c>
      <c r="Q3" s="26" t="s">
        <v>150</v>
      </c>
      <c r="R3" s="26" t="s">
        <v>131</v>
      </c>
      <c r="S3" s="26" t="s">
        <v>132</v>
      </c>
    </row>
    <row r="4" customFormat="false" ht="15" hidden="false" customHeight="false" outlineLevel="0" collapsed="false">
      <c r="A4" s="27" t="n">
        <v>1</v>
      </c>
      <c r="B4" s="28"/>
      <c r="C4" s="29"/>
      <c r="D4" s="29"/>
      <c r="E4" s="29"/>
      <c r="F4" s="30"/>
      <c r="G4" s="37"/>
      <c r="H4" s="30"/>
      <c r="I4" s="30"/>
      <c r="J4" s="31" t="str">
        <f aca="false">IF($B4="","",H4-I4)</f>
        <v/>
      </c>
      <c r="K4" s="29"/>
      <c r="L4" s="29"/>
      <c r="M4" s="31" t="str">
        <f aca="false">IF($B4="","",IF($L4="",H4,SUMIFS($H$4:$H$253,$L$4:$L$253,$L4)))</f>
        <v/>
      </c>
      <c r="N4" s="32" t="str">
        <f aca="false">IF($B4="","",IF(AND(M4&gt;=2000,F4&gt;0,H4&gt;=300*F4),"Yes","No"))</f>
        <v/>
      </c>
      <c r="O4" s="29"/>
      <c r="P4" s="30"/>
      <c r="Q4" s="29"/>
      <c r="R4" s="32" t="str">
        <f aca="false">IF($B4="","",IF(OR(NOT(ISNUMBER(B4)),B4&lt;46023,B4&gt;46387),"OUT OF 2026","OK"))</f>
        <v/>
      </c>
      <c r="S4" s="29"/>
    </row>
    <row r="5" customFormat="false" ht="15" hidden="false" customHeight="false" outlineLevel="0" collapsed="false">
      <c r="A5" s="27" t="n">
        <v>2</v>
      </c>
      <c r="B5" s="28"/>
      <c r="C5" s="29"/>
      <c r="D5" s="29"/>
      <c r="E5" s="29"/>
      <c r="F5" s="30"/>
      <c r="G5" s="37"/>
      <c r="H5" s="30"/>
      <c r="I5" s="30"/>
      <c r="J5" s="31" t="str">
        <f aca="false">IF($B5="","",H5-I5)</f>
        <v/>
      </c>
      <c r="K5" s="29"/>
      <c r="L5" s="29"/>
      <c r="M5" s="31" t="str">
        <f aca="false">IF($B5="","",IF($L5="",H5,SUMIFS($H$4:$H$253,$L$4:$L$253,$L5)))</f>
        <v/>
      </c>
      <c r="N5" s="32" t="str">
        <f aca="false">IF($B5="","",IF(AND(M5&gt;=2000,F5&gt;0,H5&gt;=300*F5),"Yes","No"))</f>
        <v/>
      </c>
      <c r="O5" s="29"/>
      <c r="P5" s="30"/>
      <c r="Q5" s="29"/>
      <c r="R5" s="32" t="str">
        <f aca="false">IF($B5="","",IF(OR(NOT(ISNUMBER(B5)),B5&lt;46023,B5&gt;46387),"OUT OF 2026","OK"))</f>
        <v/>
      </c>
      <c r="S5" s="29"/>
    </row>
    <row r="6" customFormat="false" ht="15" hidden="false" customHeight="false" outlineLevel="0" collapsed="false">
      <c r="A6" s="27" t="n">
        <v>3</v>
      </c>
      <c r="B6" s="28"/>
      <c r="C6" s="29"/>
      <c r="D6" s="29"/>
      <c r="E6" s="29"/>
      <c r="F6" s="30"/>
      <c r="G6" s="37"/>
      <c r="H6" s="30"/>
      <c r="I6" s="30"/>
      <c r="J6" s="31" t="str">
        <f aca="false">IF($B6="","",H6-I6)</f>
        <v/>
      </c>
      <c r="K6" s="29"/>
      <c r="L6" s="29"/>
      <c r="M6" s="31" t="str">
        <f aca="false">IF($B6="","",IF($L6="",H6,SUMIFS($H$4:$H$253,$L$4:$L$253,$L6)))</f>
        <v/>
      </c>
      <c r="N6" s="32" t="str">
        <f aca="false">IF($B6="","",IF(AND(M6&gt;=2000,F6&gt;0,H6&gt;=300*F6),"Yes","No"))</f>
        <v/>
      </c>
      <c r="O6" s="29"/>
      <c r="P6" s="30"/>
      <c r="Q6" s="29"/>
      <c r="R6" s="32" t="str">
        <f aca="false">IF($B6="","",IF(OR(NOT(ISNUMBER(B6)),B6&lt;46023,B6&gt;46387),"OUT OF 2026","OK"))</f>
        <v/>
      </c>
      <c r="S6" s="29"/>
    </row>
    <row r="7" customFormat="false" ht="15" hidden="false" customHeight="false" outlineLevel="0" collapsed="false">
      <c r="A7" s="27" t="n">
        <v>4</v>
      </c>
      <c r="B7" s="28"/>
      <c r="C7" s="29"/>
      <c r="D7" s="29"/>
      <c r="E7" s="29"/>
      <c r="F7" s="30"/>
      <c r="G7" s="37"/>
      <c r="H7" s="30"/>
      <c r="I7" s="30"/>
      <c r="J7" s="31" t="str">
        <f aca="false">IF($B7="","",H7-I7)</f>
        <v/>
      </c>
      <c r="K7" s="29"/>
      <c r="L7" s="29"/>
      <c r="M7" s="31" t="str">
        <f aca="false">IF($B7="","",IF($L7="",H7,SUMIFS($H$4:$H$253,$L$4:$L$253,$L7)))</f>
        <v/>
      </c>
      <c r="N7" s="32" t="str">
        <f aca="false">IF($B7="","",IF(AND(M7&gt;=2000,F7&gt;0,H7&gt;=300*F7),"Yes","No"))</f>
        <v/>
      </c>
      <c r="O7" s="29"/>
      <c r="P7" s="30"/>
      <c r="Q7" s="29"/>
      <c r="R7" s="32" t="str">
        <f aca="false">IF($B7="","",IF(OR(NOT(ISNUMBER(B7)),B7&lt;46023,B7&gt;46387),"OUT OF 2026","OK"))</f>
        <v/>
      </c>
      <c r="S7" s="29"/>
    </row>
    <row r="8" customFormat="false" ht="15" hidden="false" customHeight="false" outlineLevel="0" collapsed="false">
      <c r="A8" s="27" t="n">
        <v>5</v>
      </c>
      <c r="B8" s="28"/>
      <c r="C8" s="29"/>
      <c r="D8" s="29"/>
      <c r="E8" s="29"/>
      <c r="F8" s="30"/>
      <c r="G8" s="37"/>
      <c r="H8" s="30"/>
      <c r="I8" s="30"/>
      <c r="J8" s="31" t="str">
        <f aca="false">IF($B8="","",H8-I8)</f>
        <v/>
      </c>
      <c r="K8" s="29"/>
      <c r="L8" s="29"/>
      <c r="M8" s="31" t="str">
        <f aca="false">IF($B8="","",IF($L8="",H8,SUMIFS($H$4:$H$253,$L$4:$L$253,$L8)))</f>
        <v/>
      </c>
      <c r="N8" s="32" t="str">
        <f aca="false">IF($B8="","",IF(AND(M8&gt;=2000,F8&gt;0,H8&gt;=300*F8),"Yes","No"))</f>
        <v/>
      </c>
      <c r="O8" s="29"/>
      <c r="P8" s="30"/>
      <c r="Q8" s="29"/>
      <c r="R8" s="32" t="str">
        <f aca="false">IF($B8="","",IF(OR(NOT(ISNUMBER(B8)),B8&lt;46023,B8&gt;46387),"OUT OF 2026","OK"))</f>
        <v/>
      </c>
      <c r="S8" s="29"/>
    </row>
    <row r="9" customFormat="false" ht="15" hidden="false" customHeight="false" outlineLevel="0" collapsed="false">
      <c r="A9" s="27" t="n">
        <v>6</v>
      </c>
      <c r="B9" s="28"/>
      <c r="C9" s="29"/>
      <c r="D9" s="29"/>
      <c r="E9" s="29"/>
      <c r="F9" s="30"/>
      <c r="G9" s="37"/>
      <c r="H9" s="30"/>
      <c r="I9" s="30"/>
      <c r="J9" s="31" t="str">
        <f aca="false">IF($B9="","",H9-I9)</f>
        <v/>
      </c>
      <c r="K9" s="29"/>
      <c r="L9" s="29"/>
      <c r="M9" s="31" t="str">
        <f aca="false">IF($B9="","",IF($L9="",H9,SUMIFS($H$4:$H$253,$L$4:$L$253,$L9)))</f>
        <v/>
      </c>
      <c r="N9" s="32" t="str">
        <f aca="false">IF($B9="","",IF(AND(M9&gt;=2000,F9&gt;0,H9&gt;=300*F9),"Yes","No"))</f>
        <v/>
      </c>
      <c r="O9" s="29"/>
      <c r="P9" s="30"/>
      <c r="Q9" s="29"/>
      <c r="R9" s="32" t="str">
        <f aca="false">IF($B9="","",IF(OR(NOT(ISNUMBER(B9)),B9&lt;46023,B9&gt;46387),"OUT OF 2026","OK"))</f>
        <v/>
      </c>
      <c r="S9" s="29"/>
    </row>
    <row r="10" customFormat="false" ht="15" hidden="false" customHeight="false" outlineLevel="0" collapsed="false">
      <c r="A10" s="27" t="n">
        <v>7</v>
      </c>
      <c r="B10" s="28"/>
      <c r="C10" s="29"/>
      <c r="D10" s="29"/>
      <c r="E10" s="29"/>
      <c r="F10" s="30"/>
      <c r="G10" s="37"/>
      <c r="H10" s="30"/>
      <c r="I10" s="30"/>
      <c r="J10" s="31" t="str">
        <f aca="false">IF($B10="","",H10-I10)</f>
        <v/>
      </c>
      <c r="K10" s="29"/>
      <c r="L10" s="29"/>
      <c r="M10" s="31" t="str">
        <f aca="false">IF($B10="","",IF($L10="",H10,SUMIFS($H$4:$H$253,$L$4:$L$253,$L10)))</f>
        <v/>
      </c>
      <c r="N10" s="32" t="str">
        <f aca="false">IF($B10="","",IF(AND(M10&gt;=2000,F10&gt;0,H10&gt;=300*F10),"Yes","No"))</f>
        <v/>
      </c>
      <c r="O10" s="29"/>
      <c r="P10" s="30"/>
      <c r="Q10" s="29"/>
      <c r="R10" s="32" t="str">
        <f aca="false">IF($B10="","",IF(OR(NOT(ISNUMBER(B10)),B10&lt;46023,B10&gt;46387),"OUT OF 2026","OK"))</f>
        <v/>
      </c>
      <c r="S10" s="29"/>
    </row>
    <row r="11" customFormat="false" ht="15" hidden="false" customHeight="false" outlineLevel="0" collapsed="false">
      <c r="A11" s="27" t="n">
        <v>8</v>
      </c>
      <c r="B11" s="28"/>
      <c r="C11" s="29"/>
      <c r="D11" s="29"/>
      <c r="E11" s="29"/>
      <c r="F11" s="30"/>
      <c r="G11" s="37"/>
      <c r="H11" s="30"/>
      <c r="I11" s="30"/>
      <c r="J11" s="31" t="str">
        <f aca="false">IF($B11="","",H11-I11)</f>
        <v/>
      </c>
      <c r="K11" s="29"/>
      <c r="L11" s="29"/>
      <c r="M11" s="31" t="str">
        <f aca="false">IF($B11="","",IF($L11="",H11,SUMIFS($H$4:$H$253,$L$4:$L$253,$L11)))</f>
        <v/>
      </c>
      <c r="N11" s="32" t="str">
        <f aca="false">IF($B11="","",IF(AND(M11&gt;=2000,F11&gt;0,H11&gt;=300*F11),"Yes","No"))</f>
        <v/>
      </c>
      <c r="O11" s="29"/>
      <c r="P11" s="30"/>
      <c r="Q11" s="29"/>
      <c r="R11" s="32" t="str">
        <f aca="false">IF($B11="","",IF(OR(NOT(ISNUMBER(B11)),B11&lt;46023,B11&gt;46387),"OUT OF 2026","OK"))</f>
        <v/>
      </c>
      <c r="S11" s="29"/>
    </row>
    <row r="12" customFormat="false" ht="15" hidden="false" customHeight="false" outlineLevel="0" collapsed="false">
      <c r="A12" s="27" t="n">
        <v>9</v>
      </c>
      <c r="B12" s="28"/>
      <c r="C12" s="29"/>
      <c r="D12" s="29"/>
      <c r="E12" s="29"/>
      <c r="F12" s="30"/>
      <c r="G12" s="37"/>
      <c r="H12" s="30"/>
      <c r="I12" s="30"/>
      <c r="J12" s="31" t="str">
        <f aca="false">IF($B12="","",H12-I12)</f>
        <v/>
      </c>
      <c r="K12" s="29"/>
      <c r="L12" s="29"/>
      <c r="M12" s="31" t="str">
        <f aca="false">IF($B12="","",IF($L12="",H12,SUMIFS($H$4:$H$253,$L$4:$L$253,$L12)))</f>
        <v/>
      </c>
      <c r="N12" s="32" t="str">
        <f aca="false">IF($B12="","",IF(AND(M12&gt;=2000,F12&gt;0,H12&gt;=300*F12),"Yes","No"))</f>
        <v/>
      </c>
      <c r="O12" s="29"/>
      <c r="P12" s="30"/>
      <c r="Q12" s="29"/>
      <c r="R12" s="32" t="str">
        <f aca="false">IF($B12="","",IF(OR(NOT(ISNUMBER(B12)),B12&lt;46023,B12&gt;46387),"OUT OF 2026","OK"))</f>
        <v/>
      </c>
      <c r="S12" s="29"/>
    </row>
    <row r="13" customFormat="false" ht="15" hidden="false" customHeight="false" outlineLevel="0" collapsed="false">
      <c r="A13" s="27" t="n">
        <v>10</v>
      </c>
      <c r="B13" s="28"/>
      <c r="C13" s="29"/>
      <c r="D13" s="29"/>
      <c r="E13" s="29"/>
      <c r="F13" s="30"/>
      <c r="G13" s="37"/>
      <c r="H13" s="30"/>
      <c r="I13" s="30"/>
      <c r="J13" s="31" t="str">
        <f aca="false">IF($B13="","",H13-I13)</f>
        <v/>
      </c>
      <c r="K13" s="29"/>
      <c r="L13" s="29"/>
      <c r="M13" s="31" t="str">
        <f aca="false">IF($B13="","",IF($L13="",H13,SUMIFS($H$4:$H$253,$L$4:$L$253,$L13)))</f>
        <v/>
      </c>
      <c r="N13" s="32" t="str">
        <f aca="false">IF($B13="","",IF(AND(M13&gt;=2000,F13&gt;0,H13&gt;=300*F13),"Yes","No"))</f>
        <v/>
      </c>
      <c r="O13" s="29"/>
      <c r="P13" s="30"/>
      <c r="Q13" s="29"/>
      <c r="R13" s="32" t="str">
        <f aca="false">IF($B13="","",IF(OR(NOT(ISNUMBER(B13)),B13&lt;46023,B13&gt;46387),"OUT OF 2026","OK"))</f>
        <v/>
      </c>
      <c r="S13" s="29"/>
    </row>
    <row r="14" customFormat="false" ht="15" hidden="false" customHeight="false" outlineLevel="0" collapsed="false">
      <c r="A14" s="27" t="n">
        <v>11</v>
      </c>
      <c r="B14" s="28"/>
      <c r="C14" s="29"/>
      <c r="D14" s="29"/>
      <c r="E14" s="29"/>
      <c r="F14" s="30"/>
      <c r="G14" s="37"/>
      <c r="H14" s="30"/>
      <c r="I14" s="30"/>
      <c r="J14" s="31" t="str">
        <f aca="false">IF($B14="","",H14-I14)</f>
        <v/>
      </c>
      <c r="K14" s="29"/>
      <c r="L14" s="29"/>
      <c r="M14" s="31" t="str">
        <f aca="false">IF($B14="","",IF($L14="",H14,SUMIFS($H$4:$H$253,$L$4:$L$253,$L14)))</f>
        <v/>
      </c>
      <c r="N14" s="32" t="str">
        <f aca="false">IF($B14="","",IF(AND(M14&gt;=2000,F14&gt;0,H14&gt;=300*F14),"Yes","No"))</f>
        <v/>
      </c>
      <c r="O14" s="29"/>
      <c r="P14" s="30"/>
      <c r="Q14" s="29"/>
      <c r="R14" s="32" t="str">
        <f aca="false">IF($B14="","",IF(OR(NOT(ISNUMBER(B14)),B14&lt;46023,B14&gt;46387),"OUT OF 2026","OK"))</f>
        <v/>
      </c>
      <c r="S14" s="29"/>
    </row>
    <row r="15" customFormat="false" ht="15" hidden="false" customHeight="false" outlineLevel="0" collapsed="false">
      <c r="A15" s="27" t="n">
        <v>12</v>
      </c>
      <c r="B15" s="28"/>
      <c r="C15" s="29"/>
      <c r="D15" s="29"/>
      <c r="E15" s="29"/>
      <c r="F15" s="30"/>
      <c r="G15" s="37"/>
      <c r="H15" s="30"/>
      <c r="I15" s="30"/>
      <c r="J15" s="31" t="str">
        <f aca="false">IF($B15="","",H15-I15)</f>
        <v/>
      </c>
      <c r="K15" s="29"/>
      <c r="L15" s="29"/>
      <c r="M15" s="31" t="str">
        <f aca="false">IF($B15="","",IF($L15="",H15,SUMIFS($H$4:$H$253,$L$4:$L$253,$L15)))</f>
        <v/>
      </c>
      <c r="N15" s="32" t="str">
        <f aca="false">IF($B15="","",IF(AND(M15&gt;=2000,F15&gt;0,H15&gt;=300*F15),"Yes","No"))</f>
        <v/>
      </c>
      <c r="O15" s="29"/>
      <c r="P15" s="30"/>
      <c r="Q15" s="29"/>
      <c r="R15" s="32" t="str">
        <f aca="false">IF($B15="","",IF(OR(NOT(ISNUMBER(B15)),B15&lt;46023,B15&gt;46387),"OUT OF 2026","OK"))</f>
        <v/>
      </c>
      <c r="S15" s="29"/>
    </row>
    <row r="16" customFormat="false" ht="15" hidden="false" customHeight="false" outlineLevel="0" collapsed="false">
      <c r="A16" s="27" t="n">
        <v>13</v>
      </c>
      <c r="B16" s="28"/>
      <c r="C16" s="29"/>
      <c r="D16" s="29"/>
      <c r="E16" s="29"/>
      <c r="F16" s="30"/>
      <c r="G16" s="37"/>
      <c r="H16" s="30"/>
      <c r="I16" s="30"/>
      <c r="J16" s="31" t="str">
        <f aca="false">IF($B16="","",H16-I16)</f>
        <v/>
      </c>
      <c r="K16" s="29"/>
      <c r="L16" s="29"/>
      <c r="M16" s="31" t="str">
        <f aca="false">IF($B16="","",IF($L16="",H16,SUMIFS($H$4:$H$253,$L$4:$L$253,$L16)))</f>
        <v/>
      </c>
      <c r="N16" s="32" t="str">
        <f aca="false">IF($B16="","",IF(AND(M16&gt;=2000,F16&gt;0,H16&gt;=300*F16),"Yes","No"))</f>
        <v/>
      </c>
      <c r="O16" s="29"/>
      <c r="P16" s="30"/>
      <c r="Q16" s="29"/>
      <c r="R16" s="32" t="str">
        <f aca="false">IF($B16="","",IF(OR(NOT(ISNUMBER(B16)),B16&lt;46023,B16&gt;46387),"OUT OF 2026","OK"))</f>
        <v/>
      </c>
      <c r="S16" s="29"/>
    </row>
    <row r="17" customFormat="false" ht="15" hidden="false" customHeight="false" outlineLevel="0" collapsed="false">
      <c r="A17" s="27" t="n">
        <v>14</v>
      </c>
      <c r="B17" s="28"/>
      <c r="C17" s="29"/>
      <c r="D17" s="29"/>
      <c r="E17" s="29"/>
      <c r="F17" s="30"/>
      <c r="G17" s="37"/>
      <c r="H17" s="30"/>
      <c r="I17" s="30"/>
      <c r="J17" s="31" t="str">
        <f aca="false">IF($B17="","",H17-I17)</f>
        <v/>
      </c>
      <c r="K17" s="29"/>
      <c r="L17" s="29"/>
      <c r="M17" s="31" t="str">
        <f aca="false">IF($B17="","",IF($L17="",H17,SUMIFS($H$4:$H$253,$L$4:$L$253,$L17)))</f>
        <v/>
      </c>
      <c r="N17" s="32" t="str">
        <f aca="false">IF($B17="","",IF(AND(M17&gt;=2000,F17&gt;0,H17&gt;=300*F17),"Yes","No"))</f>
        <v/>
      </c>
      <c r="O17" s="29"/>
      <c r="P17" s="30"/>
      <c r="Q17" s="29"/>
      <c r="R17" s="32" t="str">
        <f aca="false">IF($B17="","",IF(OR(NOT(ISNUMBER(B17)),B17&lt;46023,B17&gt;46387),"OUT OF 2026","OK"))</f>
        <v/>
      </c>
      <c r="S17" s="29"/>
    </row>
    <row r="18" customFormat="false" ht="15" hidden="false" customHeight="false" outlineLevel="0" collapsed="false">
      <c r="A18" s="27" t="n">
        <v>15</v>
      </c>
      <c r="B18" s="28"/>
      <c r="C18" s="29"/>
      <c r="D18" s="29"/>
      <c r="E18" s="29"/>
      <c r="F18" s="30"/>
      <c r="G18" s="37"/>
      <c r="H18" s="30"/>
      <c r="I18" s="30"/>
      <c r="J18" s="31" t="str">
        <f aca="false">IF($B18="","",H18-I18)</f>
        <v/>
      </c>
      <c r="K18" s="29"/>
      <c r="L18" s="29"/>
      <c r="M18" s="31" t="str">
        <f aca="false">IF($B18="","",IF($L18="",H18,SUMIFS($H$4:$H$253,$L$4:$L$253,$L18)))</f>
        <v/>
      </c>
      <c r="N18" s="32" t="str">
        <f aca="false">IF($B18="","",IF(AND(M18&gt;=2000,F18&gt;0,H18&gt;=300*F18),"Yes","No"))</f>
        <v/>
      </c>
      <c r="O18" s="29"/>
      <c r="P18" s="30"/>
      <c r="Q18" s="29"/>
      <c r="R18" s="32" t="str">
        <f aca="false">IF($B18="","",IF(OR(NOT(ISNUMBER(B18)),B18&lt;46023,B18&gt;46387),"OUT OF 2026","OK"))</f>
        <v/>
      </c>
      <c r="S18" s="29"/>
    </row>
    <row r="19" customFormat="false" ht="15" hidden="false" customHeight="false" outlineLevel="0" collapsed="false">
      <c r="A19" s="27" t="n">
        <v>16</v>
      </c>
      <c r="B19" s="28"/>
      <c r="C19" s="29"/>
      <c r="D19" s="29"/>
      <c r="E19" s="29"/>
      <c r="F19" s="30"/>
      <c r="G19" s="37"/>
      <c r="H19" s="30"/>
      <c r="I19" s="30"/>
      <c r="J19" s="31" t="str">
        <f aca="false">IF($B19="","",H19-I19)</f>
        <v/>
      </c>
      <c r="K19" s="29"/>
      <c r="L19" s="29"/>
      <c r="M19" s="31" t="str">
        <f aca="false">IF($B19="","",IF($L19="",H19,SUMIFS($H$4:$H$253,$L$4:$L$253,$L19)))</f>
        <v/>
      </c>
      <c r="N19" s="32" t="str">
        <f aca="false">IF($B19="","",IF(AND(M19&gt;=2000,F19&gt;0,H19&gt;=300*F19),"Yes","No"))</f>
        <v/>
      </c>
      <c r="O19" s="29"/>
      <c r="P19" s="30"/>
      <c r="Q19" s="29"/>
      <c r="R19" s="32" t="str">
        <f aca="false">IF($B19="","",IF(OR(NOT(ISNUMBER(B19)),B19&lt;46023,B19&gt;46387),"OUT OF 2026","OK"))</f>
        <v/>
      </c>
      <c r="S19" s="29"/>
    </row>
    <row r="20" customFormat="false" ht="15" hidden="false" customHeight="false" outlineLevel="0" collapsed="false">
      <c r="A20" s="27" t="n">
        <v>17</v>
      </c>
      <c r="B20" s="28"/>
      <c r="C20" s="29"/>
      <c r="D20" s="29"/>
      <c r="E20" s="29"/>
      <c r="F20" s="30"/>
      <c r="G20" s="37"/>
      <c r="H20" s="30"/>
      <c r="I20" s="30"/>
      <c r="J20" s="31" t="str">
        <f aca="false">IF($B20="","",H20-I20)</f>
        <v/>
      </c>
      <c r="K20" s="29"/>
      <c r="L20" s="29"/>
      <c r="M20" s="31" t="str">
        <f aca="false">IF($B20="","",IF($L20="",H20,SUMIFS($H$4:$H$253,$L$4:$L$253,$L20)))</f>
        <v/>
      </c>
      <c r="N20" s="32" t="str">
        <f aca="false">IF($B20="","",IF(AND(M20&gt;=2000,F20&gt;0,H20&gt;=300*F20),"Yes","No"))</f>
        <v/>
      </c>
      <c r="O20" s="29"/>
      <c r="P20" s="30"/>
      <c r="Q20" s="29"/>
      <c r="R20" s="32" t="str">
        <f aca="false">IF($B20="","",IF(OR(NOT(ISNUMBER(B20)),B20&lt;46023,B20&gt;46387),"OUT OF 2026","OK"))</f>
        <v/>
      </c>
      <c r="S20" s="29"/>
    </row>
    <row r="21" customFormat="false" ht="15" hidden="false" customHeight="false" outlineLevel="0" collapsed="false">
      <c r="A21" s="27" t="n">
        <v>18</v>
      </c>
      <c r="B21" s="28"/>
      <c r="C21" s="29"/>
      <c r="D21" s="29"/>
      <c r="E21" s="29"/>
      <c r="F21" s="30"/>
      <c r="G21" s="37"/>
      <c r="H21" s="30"/>
      <c r="I21" s="30"/>
      <c r="J21" s="31" t="str">
        <f aca="false">IF($B21="","",H21-I21)</f>
        <v/>
      </c>
      <c r="K21" s="29"/>
      <c r="L21" s="29"/>
      <c r="M21" s="31" t="str">
        <f aca="false">IF($B21="","",IF($L21="",H21,SUMIFS($H$4:$H$253,$L$4:$L$253,$L21)))</f>
        <v/>
      </c>
      <c r="N21" s="32" t="str">
        <f aca="false">IF($B21="","",IF(AND(M21&gt;=2000,F21&gt;0,H21&gt;=300*F21),"Yes","No"))</f>
        <v/>
      </c>
      <c r="O21" s="29"/>
      <c r="P21" s="30"/>
      <c r="Q21" s="29"/>
      <c r="R21" s="32" t="str">
        <f aca="false">IF($B21="","",IF(OR(NOT(ISNUMBER(B21)),B21&lt;46023,B21&gt;46387),"OUT OF 2026","OK"))</f>
        <v/>
      </c>
      <c r="S21" s="29"/>
    </row>
    <row r="22" customFormat="false" ht="15" hidden="false" customHeight="false" outlineLevel="0" collapsed="false">
      <c r="A22" s="27" t="n">
        <v>19</v>
      </c>
      <c r="B22" s="28"/>
      <c r="C22" s="29"/>
      <c r="D22" s="29"/>
      <c r="E22" s="29"/>
      <c r="F22" s="30"/>
      <c r="G22" s="37"/>
      <c r="H22" s="30"/>
      <c r="I22" s="30"/>
      <c r="J22" s="31" t="str">
        <f aca="false">IF($B22="","",H22-I22)</f>
        <v/>
      </c>
      <c r="K22" s="29"/>
      <c r="L22" s="29"/>
      <c r="M22" s="31" t="str">
        <f aca="false">IF($B22="","",IF($L22="",H22,SUMIFS($H$4:$H$253,$L$4:$L$253,$L22)))</f>
        <v/>
      </c>
      <c r="N22" s="32" t="str">
        <f aca="false">IF($B22="","",IF(AND(M22&gt;=2000,F22&gt;0,H22&gt;=300*F22),"Yes","No"))</f>
        <v/>
      </c>
      <c r="O22" s="29"/>
      <c r="P22" s="30"/>
      <c r="Q22" s="29"/>
      <c r="R22" s="32" t="str">
        <f aca="false">IF($B22="","",IF(OR(NOT(ISNUMBER(B22)),B22&lt;46023,B22&gt;46387),"OUT OF 2026","OK"))</f>
        <v/>
      </c>
      <c r="S22" s="29"/>
    </row>
    <row r="23" customFormat="false" ht="15" hidden="false" customHeight="false" outlineLevel="0" collapsed="false">
      <c r="A23" s="27" t="n">
        <v>20</v>
      </c>
      <c r="B23" s="28"/>
      <c r="C23" s="29"/>
      <c r="D23" s="29"/>
      <c r="E23" s="29"/>
      <c r="F23" s="30"/>
      <c r="G23" s="37"/>
      <c r="H23" s="30"/>
      <c r="I23" s="30"/>
      <c r="J23" s="31" t="str">
        <f aca="false">IF($B23="","",H23-I23)</f>
        <v/>
      </c>
      <c r="K23" s="29"/>
      <c r="L23" s="29"/>
      <c r="M23" s="31" t="str">
        <f aca="false">IF($B23="","",IF($L23="",H23,SUMIFS($H$4:$H$253,$L$4:$L$253,$L23)))</f>
        <v/>
      </c>
      <c r="N23" s="32" t="str">
        <f aca="false">IF($B23="","",IF(AND(M23&gt;=2000,F23&gt;0,H23&gt;=300*F23),"Yes","No"))</f>
        <v/>
      </c>
      <c r="O23" s="29"/>
      <c r="P23" s="30"/>
      <c r="Q23" s="29"/>
      <c r="R23" s="32" t="str">
        <f aca="false">IF($B23="","",IF(OR(NOT(ISNUMBER(B23)),B23&lt;46023,B23&gt;46387),"OUT OF 2026","OK"))</f>
        <v/>
      </c>
      <c r="S23" s="29"/>
    </row>
    <row r="24" customFormat="false" ht="15" hidden="false" customHeight="false" outlineLevel="0" collapsed="false">
      <c r="A24" s="27" t="n">
        <v>21</v>
      </c>
      <c r="B24" s="28"/>
      <c r="C24" s="29"/>
      <c r="D24" s="29"/>
      <c r="E24" s="29"/>
      <c r="F24" s="30"/>
      <c r="G24" s="37"/>
      <c r="H24" s="30"/>
      <c r="I24" s="30"/>
      <c r="J24" s="31" t="str">
        <f aca="false">IF($B24="","",H24-I24)</f>
        <v/>
      </c>
      <c r="K24" s="29"/>
      <c r="L24" s="29"/>
      <c r="M24" s="31" t="str">
        <f aca="false">IF($B24="","",IF($L24="",H24,SUMIFS($H$4:$H$253,$L$4:$L$253,$L24)))</f>
        <v/>
      </c>
      <c r="N24" s="32" t="str">
        <f aca="false">IF($B24="","",IF(AND(M24&gt;=2000,F24&gt;0,H24&gt;=300*F24),"Yes","No"))</f>
        <v/>
      </c>
      <c r="O24" s="29"/>
      <c r="P24" s="30"/>
      <c r="Q24" s="29"/>
      <c r="R24" s="32" t="str">
        <f aca="false">IF($B24="","",IF(OR(NOT(ISNUMBER(B24)),B24&lt;46023,B24&gt;46387),"OUT OF 2026","OK"))</f>
        <v/>
      </c>
      <c r="S24" s="29"/>
    </row>
    <row r="25" customFormat="false" ht="15" hidden="false" customHeight="false" outlineLevel="0" collapsed="false">
      <c r="A25" s="27" t="n">
        <v>22</v>
      </c>
      <c r="B25" s="28"/>
      <c r="C25" s="29"/>
      <c r="D25" s="29"/>
      <c r="E25" s="29"/>
      <c r="F25" s="30"/>
      <c r="G25" s="37"/>
      <c r="H25" s="30"/>
      <c r="I25" s="30"/>
      <c r="J25" s="31" t="str">
        <f aca="false">IF($B25="","",H25-I25)</f>
        <v/>
      </c>
      <c r="K25" s="29"/>
      <c r="L25" s="29"/>
      <c r="M25" s="31" t="str">
        <f aca="false">IF($B25="","",IF($L25="",H25,SUMIFS($H$4:$H$253,$L$4:$L$253,$L25)))</f>
        <v/>
      </c>
      <c r="N25" s="32" t="str">
        <f aca="false">IF($B25="","",IF(AND(M25&gt;=2000,F25&gt;0,H25&gt;=300*F25),"Yes","No"))</f>
        <v/>
      </c>
      <c r="O25" s="29"/>
      <c r="P25" s="30"/>
      <c r="Q25" s="29"/>
      <c r="R25" s="32" t="str">
        <f aca="false">IF($B25="","",IF(OR(NOT(ISNUMBER(B25)),B25&lt;46023,B25&gt;46387),"OUT OF 2026","OK"))</f>
        <v/>
      </c>
      <c r="S25" s="29"/>
    </row>
    <row r="26" customFormat="false" ht="15" hidden="false" customHeight="false" outlineLevel="0" collapsed="false">
      <c r="A26" s="27" t="n">
        <v>23</v>
      </c>
      <c r="B26" s="28"/>
      <c r="C26" s="29"/>
      <c r="D26" s="29"/>
      <c r="E26" s="29"/>
      <c r="F26" s="30"/>
      <c r="G26" s="37"/>
      <c r="H26" s="30"/>
      <c r="I26" s="30"/>
      <c r="J26" s="31" t="str">
        <f aca="false">IF($B26="","",H26-I26)</f>
        <v/>
      </c>
      <c r="K26" s="29"/>
      <c r="L26" s="29"/>
      <c r="M26" s="31" t="str">
        <f aca="false">IF($B26="","",IF($L26="",H26,SUMIFS($H$4:$H$253,$L$4:$L$253,$L26)))</f>
        <v/>
      </c>
      <c r="N26" s="32" t="str">
        <f aca="false">IF($B26="","",IF(AND(M26&gt;=2000,F26&gt;0,H26&gt;=300*F26),"Yes","No"))</f>
        <v/>
      </c>
      <c r="O26" s="29"/>
      <c r="P26" s="30"/>
      <c r="Q26" s="29"/>
      <c r="R26" s="32" t="str">
        <f aca="false">IF($B26="","",IF(OR(NOT(ISNUMBER(B26)),B26&lt;46023,B26&gt;46387),"OUT OF 2026","OK"))</f>
        <v/>
      </c>
      <c r="S26" s="29"/>
    </row>
    <row r="27" customFormat="false" ht="15" hidden="false" customHeight="false" outlineLevel="0" collapsed="false">
      <c r="A27" s="27" t="n">
        <v>24</v>
      </c>
      <c r="B27" s="28"/>
      <c r="C27" s="29"/>
      <c r="D27" s="29"/>
      <c r="E27" s="29"/>
      <c r="F27" s="30"/>
      <c r="G27" s="37"/>
      <c r="H27" s="30"/>
      <c r="I27" s="30"/>
      <c r="J27" s="31" t="str">
        <f aca="false">IF($B27="","",H27-I27)</f>
        <v/>
      </c>
      <c r="K27" s="29"/>
      <c r="L27" s="29"/>
      <c r="M27" s="31" t="str">
        <f aca="false">IF($B27="","",IF($L27="",H27,SUMIFS($H$4:$H$253,$L$4:$L$253,$L27)))</f>
        <v/>
      </c>
      <c r="N27" s="32" t="str">
        <f aca="false">IF($B27="","",IF(AND(M27&gt;=2000,F27&gt;0,H27&gt;=300*F27),"Yes","No"))</f>
        <v/>
      </c>
      <c r="O27" s="29"/>
      <c r="P27" s="30"/>
      <c r="Q27" s="29"/>
      <c r="R27" s="32" t="str">
        <f aca="false">IF($B27="","",IF(OR(NOT(ISNUMBER(B27)),B27&lt;46023,B27&gt;46387),"OUT OF 2026","OK"))</f>
        <v/>
      </c>
      <c r="S27" s="29"/>
    </row>
    <row r="28" customFormat="false" ht="15" hidden="false" customHeight="false" outlineLevel="0" collapsed="false">
      <c r="A28" s="27" t="n">
        <v>25</v>
      </c>
      <c r="B28" s="28"/>
      <c r="C28" s="29"/>
      <c r="D28" s="29"/>
      <c r="E28" s="29"/>
      <c r="F28" s="30"/>
      <c r="G28" s="37"/>
      <c r="H28" s="30"/>
      <c r="I28" s="30"/>
      <c r="J28" s="31" t="str">
        <f aca="false">IF($B28="","",H28-I28)</f>
        <v/>
      </c>
      <c r="K28" s="29"/>
      <c r="L28" s="29"/>
      <c r="M28" s="31" t="str">
        <f aca="false">IF($B28="","",IF($L28="",H28,SUMIFS($H$4:$H$253,$L$4:$L$253,$L28)))</f>
        <v/>
      </c>
      <c r="N28" s="32" t="str">
        <f aca="false">IF($B28="","",IF(AND(M28&gt;=2000,F28&gt;0,H28&gt;=300*F28),"Yes","No"))</f>
        <v/>
      </c>
      <c r="O28" s="29"/>
      <c r="P28" s="30"/>
      <c r="Q28" s="29"/>
      <c r="R28" s="32" t="str">
        <f aca="false">IF($B28="","",IF(OR(NOT(ISNUMBER(B28)),B28&lt;46023,B28&gt;46387),"OUT OF 2026","OK"))</f>
        <v/>
      </c>
      <c r="S28" s="29"/>
    </row>
    <row r="29" customFormat="false" ht="15" hidden="false" customHeight="false" outlineLevel="0" collapsed="false">
      <c r="A29" s="27" t="n">
        <v>26</v>
      </c>
      <c r="B29" s="28"/>
      <c r="C29" s="29"/>
      <c r="D29" s="29"/>
      <c r="E29" s="29"/>
      <c r="F29" s="30"/>
      <c r="G29" s="37"/>
      <c r="H29" s="30"/>
      <c r="I29" s="30"/>
      <c r="J29" s="31" t="str">
        <f aca="false">IF($B29="","",H29-I29)</f>
        <v/>
      </c>
      <c r="K29" s="29"/>
      <c r="L29" s="29"/>
      <c r="M29" s="31" t="str">
        <f aca="false">IF($B29="","",IF($L29="",H29,SUMIFS($H$4:$H$253,$L$4:$L$253,$L29)))</f>
        <v/>
      </c>
      <c r="N29" s="32" t="str">
        <f aca="false">IF($B29="","",IF(AND(M29&gt;=2000,F29&gt;0,H29&gt;=300*F29),"Yes","No"))</f>
        <v/>
      </c>
      <c r="O29" s="29"/>
      <c r="P29" s="30"/>
      <c r="Q29" s="29"/>
      <c r="R29" s="32" t="str">
        <f aca="false">IF($B29="","",IF(OR(NOT(ISNUMBER(B29)),B29&lt;46023,B29&gt;46387),"OUT OF 2026","OK"))</f>
        <v/>
      </c>
      <c r="S29" s="29"/>
    </row>
    <row r="30" customFormat="false" ht="15" hidden="false" customHeight="false" outlineLevel="0" collapsed="false">
      <c r="A30" s="27" t="n">
        <v>27</v>
      </c>
      <c r="B30" s="28"/>
      <c r="C30" s="29"/>
      <c r="D30" s="29"/>
      <c r="E30" s="29"/>
      <c r="F30" s="30"/>
      <c r="G30" s="37"/>
      <c r="H30" s="30"/>
      <c r="I30" s="30"/>
      <c r="J30" s="31" t="str">
        <f aca="false">IF($B30="","",H30-I30)</f>
        <v/>
      </c>
      <c r="K30" s="29"/>
      <c r="L30" s="29"/>
      <c r="M30" s="31" t="str">
        <f aca="false">IF($B30="","",IF($L30="",H30,SUMIFS($H$4:$H$253,$L$4:$L$253,$L30)))</f>
        <v/>
      </c>
      <c r="N30" s="32" t="str">
        <f aca="false">IF($B30="","",IF(AND(M30&gt;=2000,F30&gt;0,H30&gt;=300*F30),"Yes","No"))</f>
        <v/>
      </c>
      <c r="O30" s="29"/>
      <c r="P30" s="30"/>
      <c r="Q30" s="29"/>
      <c r="R30" s="32" t="str">
        <f aca="false">IF($B30="","",IF(OR(NOT(ISNUMBER(B30)),B30&lt;46023,B30&gt;46387),"OUT OF 2026","OK"))</f>
        <v/>
      </c>
      <c r="S30" s="29"/>
    </row>
    <row r="31" customFormat="false" ht="15" hidden="false" customHeight="false" outlineLevel="0" collapsed="false">
      <c r="A31" s="27" t="n">
        <v>28</v>
      </c>
      <c r="B31" s="28"/>
      <c r="C31" s="29"/>
      <c r="D31" s="29"/>
      <c r="E31" s="29"/>
      <c r="F31" s="30"/>
      <c r="G31" s="37"/>
      <c r="H31" s="30"/>
      <c r="I31" s="30"/>
      <c r="J31" s="31" t="str">
        <f aca="false">IF($B31="","",H31-I31)</f>
        <v/>
      </c>
      <c r="K31" s="29"/>
      <c r="L31" s="29"/>
      <c r="M31" s="31" t="str">
        <f aca="false">IF($B31="","",IF($L31="",H31,SUMIFS($H$4:$H$253,$L$4:$L$253,$L31)))</f>
        <v/>
      </c>
      <c r="N31" s="32" t="str">
        <f aca="false">IF($B31="","",IF(AND(M31&gt;=2000,F31&gt;0,H31&gt;=300*F31),"Yes","No"))</f>
        <v/>
      </c>
      <c r="O31" s="29"/>
      <c r="P31" s="30"/>
      <c r="Q31" s="29"/>
      <c r="R31" s="32" t="str">
        <f aca="false">IF($B31="","",IF(OR(NOT(ISNUMBER(B31)),B31&lt;46023,B31&gt;46387),"OUT OF 2026","OK"))</f>
        <v/>
      </c>
      <c r="S31" s="29"/>
    </row>
    <row r="32" customFormat="false" ht="15" hidden="false" customHeight="false" outlineLevel="0" collapsed="false">
      <c r="A32" s="27" t="n">
        <v>29</v>
      </c>
      <c r="B32" s="28"/>
      <c r="C32" s="29"/>
      <c r="D32" s="29"/>
      <c r="E32" s="29"/>
      <c r="F32" s="30"/>
      <c r="G32" s="37"/>
      <c r="H32" s="30"/>
      <c r="I32" s="30"/>
      <c r="J32" s="31" t="str">
        <f aca="false">IF($B32="","",H32-I32)</f>
        <v/>
      </c>
      <c r="K32" s="29"/>
      <c r="L32" s="29"/>
      <c r="M32" s="31" t="str">
        <f aca="false">IF($B32="","",IF($L32="",H32,SUMIFS($H$4:$H$253,$L$4:$L$253,$L32)))</f>
        <v/>
      </c>
      <c r="N32" s="32" t="str">
        <f aca="false">IF($B32="","",IF(AND(M32&gt;=2000,F32&gt;0,H32&gt;=300*F32),"Yes","No"))</f>
        <v/>
      </c>
      <c r="O32" s="29"/>
      <c r="P32" s="30"/>
      <c r="Q32" s="29"/>
      <c r="R32" s="32" t="str">
        <f aca="false">IF($B32="","",IF(OR(NOT(ISNUMBER(B32)),B32&lt;46023,B32&gt;46387),"OUT OF 2026","OK"))</f>
        <v/>
      </c>
      <c r="S32" s="29"/>
    </row>
    <row r="33" customFormat="false" ht="15" hidden="false" customHeight="false" outlineLevel="0" collapsed="false">
      <c r="A33" s="27" t="n">
        <v>30</v>
      </c>
      <c r="B33" s="28"/>
      <c r="C33" s="29"/>
      <c r="D33" s="29"/>
      <c r="E33" s="29"/>
      <c r="F33" s="30"/>
      <c r="G33" s="37"/>
      <c r="H33" s="30"/>
      <c r="I33" s="30"/>
      <c r="J33" s="31" t="str">
        <f aca="false">IF($B33="","",H33-I33)</f>
        <v/>
      </c>
      <c r="K33" s="29"/>
      <c r="L33" s="29"/>
      <c r="M33" s="31" t="str">
        <f aca="false">IF($B33="","",IF($L33="",H33,SUMIFS($H$4:$H$253,$L$4:$L$253,$L33)))</f>
        <v/>
      </c>
      <c r="N33" s="32" t="str">
        <f aca="false">IF($B33="","",IF(AND(M33&gt;=2000,F33&gt;0,H33&gt;=300*F33),"Yes","No"))</f>
        <v/>
      </c>
      <c r="O33" s="29"/>
      <c r="P33" s="30"/>
      <c r="Q33" s="29"/>
      <c r="R33" s="32" t="str">
        <f aca="false">IF($B33="","",IF(OR(NOT(ISNUMBER(B33)),B33&lt;46023,B33&gt;46387),"OUT OF 2026","OK"))</f>
        <v/>
      </c>
      <c r="S33" s="29"/>
    </row>
    <row r="34" customFormat="false" ht="15" hidden="false" customHeight="false" outlineLevel="0" collapsed="false">
      <c r="A34" s="27" t="n">
        <v>31</v>
      </c>
      <c r="B34" s="28"/>
      <c r="C34" s="29"/>
      <c r="D34" s="29"/>
      <c r="E34" s="29"/>
      <c r="F34" s="30"/>
      <c r="G34" s="37"/>
      <c r="H34" s="30"/>
      <c r="I34" s="30"/>
      <c r="J34" s="31" t="str">
        <f aca="false">IF($B34="","",H34-I34)</f>
        <v/>
      </c>
      <c r="K34" s="29"/>
      <c r="L34" s="29"/>
      <c r="M34" s="31" t="str">
        <f aca="false">IF($B34="","",IF($L34="",H34,SUMIFS($H$4:$H$253,$L$4:$L$253,$L34)))</f>
        <v/>
      </c>
      <c r="N34" s="32" t="str">
        <f aca="false">IF($B34="","",IF(AND(M34&gt;=2000,F34&gt;0,H34&gt;=300*F34),"Yes","No"))</f>
        <v/>
      </c>
      <c r="O34" s="29"/>
      <c r="P34" s="30"/>
      <c r="Q34" s="29"/>
      <c r="R34" s="32" t="str">
        <f aca="false">IF($B34="","",IF(OR(NOT(ISNUMBER(B34)),B34&lt;46023,B34&gt;46387),"OUT OF 2026","OK"))</f>
        <v/>
      </c>
      <c r="S34" s="29"/>
    </row>
    <row r="35" customFormat="false" ht="15" hidden="false" customHeight="false" outlineLevel="0" collapsed="false">
      <c r="A35" s="27" t="n">
        <v>32</v>
      </c>
      <c r="B35" s="28"/>
      <c r="C35" s="29"/>
      <c r="D35" s="29"/>
      <c r="E35" s="29"/>
      <c r="F35" s="30"/>
      <c r="G35" s="37"/>
      <c r="H35" s="30"/>
      <c r="I35" s="30"/>
      <c r="J35" s="31" t="str">
        <f aca="false">IF($B35="","",H35-I35)</f>
        <v/>
      </c>
      <c r="K35" s="29"/>
      <c r="L35" s="29"/>
      <c r="M35" s="31" t="str">
        <f aca="false">IF($B35="","",IF($L35="",H35,SUMIFS($H$4:$H$253,$L$4:$L$253,$L35)))</f>
        <v/>
      </c>
      <c r="N35" s="32" t="str">
        <f aca="false">IF($B35="","",IF(AND(M35&gt;=2000,F35&gt;0,H35&gt;=300*F35),"Yes","No"))</f>
        <v/>
      </c>
      <c r="O35" s="29"/>
      <c r="P35" s="30"/>
      <c r="Q35" s="29"/>
      <c r="R35" s="32" t="str">
        <f aca="false">IF($B35="","",IF(OR(NOT(ISNUMBER(B35)),B35&lt;46023,B35&gt;46387),"OUT OF 2026","OK"))</f>
        <v/>
      </c>
      <c r="S35" s="29"/>
    </row>
    <row r="36" customFormat="false" ht="15" hidden="false" customHeight="false" outlineLevel="0" collapsed="false">
      <c r="A36" s="27" t="n">
        <v>33</v>
      </c>
      <c r="B36" s="28"/>
      <c r="C36" s="29"/>
      <c r="D36" s="29"/>
      <c r="E36" s="29"/>
      <c r="F36" s="30"/>
      <c r="G36" s="37"/>
      <c r="H36" s="30"/>
      <c r="I36" s="30"/>
      <c r="J36" s="31" t="str">
        <f aca="false">IF($B36="","",H36-I36)</f>
        <v/>
      </c>
      <c r="K36" s="29"/>
      <c r="L36" s="29"/>
      <c r="M36" s="31" t="str">
        <f aca="false">IF($B36="","",IF($L36="",H36,SUMIFS($H$4:$H$253,$L$4:$L$253,$L36)))</f>
        <v/>
      </c>
      <c r="N36" s="32" t="str">
        <f aca="false">IF($B36="","",IF(AND(M36&gt;=2000,F36&gt;0,H36&gt;=300*F36),"Yes","No"))</f>
        <v/>
      </c>
      <c r="O36" s="29"/>
      <c r="P36" s="30"/>
      <c r="Q36" s="29"/>
      <c r="R36" s="32" t="str">
        <f aca="false">IF($B36="","",IF(OR(NOT(ISNUMBER(B36)),B36&lt;46023,B36&gt;46387),"OUT OF 2026","OK"))</f>
        <v/>
      </c>
      <c r="S36" s="29"/>
    </row>
    <row r="37" customFormat="false" ht="15" hidden="false" customHeight="false" outlineLevel="0" collapsed="false">
      <c r="A37" s="27" t="n">
        <v>34</v>
      </c>
      <c r="B37" s="28"/>
      <c r="C37" s="29"/>
      <c r="D37" s="29"/>
      <c r="E37" s="29"/>
      <c r="F37" s="30"/>
      <c r="G37" s="37"/>
      <c r="H37" s="30"/>
      <c r="I37" s="30"/>
      <c r="J37" s="31" t="str">
        <f aca="false">IF($B37="","",H37-I37)</f>
        <v/>
      </c>
      <c r="K37" s="29"/>
      <c r="L37" s="29"/>
      <c r="M37" s="31" t="str">
        <f aca="false">IF($B37="","",IF($L37="",H37,SUMIFS($H$4:$H$253,$L$4:$L$253,$L37)))</f>
        <v/>
      </c>
      <c r="N37" s="32" t="str">
        <f aca="false">IF($B37="","",IF(AND(M37&gt;=2000,F37&gt;0,H37&gt;=300*F37),"Yes","No"))</f>
        <v/>
      </c>
      <c r="O37" s="29"/>
      <c r="P37" s="30"/>
      <c r="Q37" s="29"/>
      <c r="R37" s="32" t="str">
        <f aca="false">IF($B37="","",IF(OR(NOT(ISNUMBER(B37)),B37&lt;46023,B37&gt;46387),"OUT OF 2026","OK"))</f>
        <v/>
      </c>
      <c r="S37" s="29"/>
    </row>
    <row r="38" customFormat="false" ht="15" hidden="false" customHeight="false" outlineLevel="0" collapsed="false">
      <c r="A38" s="27" t="n">
        <v>35</v>
      </c>
      <c r="B38" s="28"/>
      <c r="C38" s="29"/>
      <c r="D38" s="29"/>
      <c r="E38" s="29"/>
      <c r="F38" s="30"/>
      <c r="G38" s="37"/>
      <c r="H38" s="30"/>
      <c r="I38" s="30"/>
      <c r="J38" s="31" t="str">
        <f aca="false">IF($B38="","",H38-I38)</f>
        <v/>
      </c>
      <c r="K38" s="29"/>
      <c r="L38" s="29"/>
      <c r="M38" s="31" t="str">
        <f aca="false">IF($B38="","",IF($L38="",H38,SUMIFS($H$4:$H$253,$L$4:$L$253,$L38)))</f>
        <v/>
      </c>
      <c r="N38" s="32" t="str">
        <f aca="false">IF($B38="","",IF(AND(M38&gt;=2000,F38&gt;0,H38&gt;=300*F38),"Yes","No"))</f>
        <v/>
      </c>
      <c r="O38" s="29"/>
      <c r="P38" s="30"/>
      <c r="Q38" s="29"/>
      <c r="R38" s="32" t="str">
        <f aca="false">IF($B38="","",IF(OR(NOT(ISNUMBER(B38)),B38&lt;46023,B38&gt;46387),"OUT OF 2026","OK"))</f>
        <v/>
      </c>
      <c r="S38" s="29"/>
    </row>
    <row r="39" customFormat="false" ht="15" hidden="false" customHeight="false" outlineLevel="0" collapsed="false">
      <c r="A39" s="27" t="n">
        <v>36</v>
      </c>
      <c r="B39" s="28"/>
      <c r="C39" s="29"/>
      <c r="D39" s="29"/>
      <c r="E39" s="29"/>
      <c r="F39" s="30"/>
      <c r="G39" s="37"/>
      <c r="H39" s="30"/>
      <c r="I39" s="30"/>
      <c r="J39" s="31" t="str">
        <f aca="false">IF($B39="","",H39-I39)</f>
        <v/>
      </c>
      <c r="K39" s="29"/>
      <c r="L39" s="29"/>
      <c r="M39" s="31" t="str">
        <f aca="false">IF($B39="","",IF($L39="",H39,SUMIFS($H$4:$H$253,$L$4:$L$253,$L39)))</f>
        <v/>
      </c>
      <c r="N39" s="32" t="str">
        <f aca="false">IF($B39="","",IF(AND(M39&gt;=2000,F39&gt;0,H39&gt;=300*F39),"Yes","No"))</f>
        <v/>
      </c>
      <c r="O39" s="29"/>
      <c r="P39" s="30"/>
      <c r="Q39" s="29"/>
      <c r="R39" s="32" t="str">
        <f aca="false">IF($B39="","",IF(OR(NOT(ISNUMBER(B39)),B39&lt;46023,B39&gt;46387),"OUT OF 2026","OK"))</f>
        <v/>
      </c>
      <c r="S39" s="29"/>
    </row>
    <row r="40" customFormat="false" ht="15" hidden="false" customHeight="false" outlineLevel="0" collapsed="false">
      <c r="A40" s="27" t="n">
        <v>37</v>
      </c>
      <c r="B40" s="28"/>
      <c r="C40" s="29"/>
      <c r="D40" s="29"/>
      <c r="E40" s="29"/>
      <c r="F40" s="30"/>
      <c r="G40" s="37"/>
      <c r="H40" s="30"/>
      <c r="I40" s="30"/>
      <c r="J40" s="31" t="str">
        <f aca="false">IF($B40="","",H40-I40)</f>
        <v/>
      </c>
      <c r="K40" s="29"/>
      <c r="L40" s="29"/>
      <c r="M40" s="31" t="str">
        <f aca="false">IF($B40="","",IF($L40="",H40,SUMIFS($H$4:$H$253,$L$4:$L$253,$L40)))</f>
        <v/>
      </c>
      <c r="N40" s="32" t="str">
        <f aca="false">IF($B40="","",IF(AND(M40&gt;=2000,F40&gt;0,H40&gt;=300*F40),"Yes","No"))</f>
        <v/>
      </c>
      <c r="O40" s="29"/>
      <c r="P40" s="30"/>
      <c r="Q40" s="29"/>
      <c r="R40" s="32" t="str">
        <f aca="false">IF($B40="","",IF(OR(NOT(ISNUMBER(B40)),B40&lt;46023,B40&gt;46387),"OUT OF 2026","OK"))</f>
        <v/>
      </c>
      <c r="S40" s="29"/>
    </row>
    <row r="41" customFormat="false" ht="15" hidden="false" customHeight="false" outlineLevel="0" collapsed="false">
      <c r="A41" s="27" t="n">
        <v>38</v>
      </c>
      <c r="B41" s="28"/>
      <c r="C41" s="29"/>
      <c r="D41" s="29"/>
      <c r="E41" s="29"/>
      <c r="F41" s="30"/>
      <c r="G41" s="37"/>
      <c r="H41" s="30"/>
      <c r="I41" s="30"/>
      <c r="J41" s="31" t="str">
        <f aca="false">IF($B41="","",H41-I41)</f>
        <v/>
      </c>
      <c r="K41" s="29"/>
      <c r="L41" s="29"/>
      <c r="M41" s="31" t="str">
        <f aca="false">IF($B41="","",IF($L41="",H41,SUMIFS($H$4:$H$253,$L$4:$L$253,$L41)))</f>
        <v/>
      </c>
      <c r="N41" s="32" t="str">
        <f aca="false">IF($B41="","",IF(AND(M41&gt;=2000,F41&gt;0,H41&gt;=300*F41),"Yes","No"))</f>
        <v/>
      </c>
      <c r="O41" s="29"/>
      <c r="P41" s="30"/>
      <c r="Q41" s="29"/>
      <c r="R41" s="32" t="str">
        <f aca="false">IF($B41="","",IF(OR(NOT(ISNUMBER(B41)),B41&lt;46023,B41&gt;46387),"OUT OF 2026","OK"))</f>
        <v/>
      </c>
      <c r="S41" s="29"/>
    </row>
    <row r="42" customFormat="false" ht="15" hidden="false" customHeight="false" outlineLevel="0" collapsed="false">
      <c r="A42" s="27" t="n">
        <v>39</v>
      </c>
      <c r="B42" s="28"/>
      <c r="C42" s="29"/>
      <c r="D42" s="29"/>
      <c r="E42" s="29"/>
      <c r="F42" s="30"/>
      <c r="G42" s="37"/>
      <c r="H42" s="30"/>
      <c r="I42" s="30"/>
      <c r="J42" s="31" t="str">
        <f aca="false">IF($B42="","",H42-I42)</f>
        <v/>
      </c>
      <c r="K42" s="29"/>
      <c r="L42" s="29"/>
      <c r="M42" s="31" t="str">
        <f aca="false">IF($B42="","",IF($L42="",H42,SUMIFS($H$4:$H$253,$L$4:$L$253,$L42)))</f>
        <v/>
      </c>
      <c r="N42" s="32" t="str">
        <f aca="false">IF($B42="","",IF(AND(M42&gt;=2000,F42&gt;0,H42&gt;=300*F42),"Yes","No"))</f>
        <v/>
      </c>
      <c r="O42" s="29"/>
      <c r="P42" s="30"/>
      <c r="Q42" s="29"/>
      <c r="R42" s="32" t="str">
        <f aca="false">IF($B42="","",IF(OR(NOT(ISNUMBER(B42)),B42&lt;46023,B42&gt;46387),"OUT OF 2026","OK"))</f>
        <v/>
      </c>
      <c r="S42" s="29"/>
    </row>
    <row r="43" customFormat="false" ht="15" hidden="false" customHeight="false" outlineLevel="0" collapsed="false">
      <c r="A43" s="27" t="n">
        <v>40</v>
      </c>
      <c r="B43" s="28"/>
      <c r="C43" s="29"/>
      <c r="D43" s="29"/>
      <c r="E43" s="29"/>
      <c r="F43" s="30"/>
      <c r="G43" s="37"/>
      <c r="H43" s="30"/>
      <c r="I43" s="30"/>
      <c r="J43" s="31" t="str">
        <f aca="false">IF($B43="","",H43-I43)</f>
        <v/>
      </c>
      <c r="K43" s="29"/>
      <c r="L43" s="29"/>
      <c r="M43" s="31" t="str">
        <f aca="false">IF($B43="","",IF($L43="",H43,SUMIFS($H$4:$H$253,$L$4:$L$253,$L43)))</f>
        <v/>
      </c>
      <c r="N43" s="32" t="str">
        <f aca="false">IF($B43="","",IF(AND(M43&gt;=2000,F43&gt;0,H43&gt;=300*F43),"Yes","No"))</f>
        <v/>
      </c>
      <c r="O43" s="29"/>
      <c r="P43" s="30"/>
      <c r="Q43" s="29"/>
      <c r="R43" s="32" t="str">
        <f aca="false">IF($B43="","",IF(OR(NOT(ISNUMBER(B43)),B43&lt;46023,B43&gt;46387),"OUT OF 2026","OK"))</f>
        <v/>
      </c>
      <c r="S43" s="29"/>
    </row>
    <row r="44" customFormat="false" ht="15" hidden="false" customHeight="false" outlineLevel="0" collapsed="false">
      <c r="A44" s="27" t="n">
        <v>41</v>
      </c>
      <c r="B44" s="28"/>
      <c r="C44" s="29"/>
      <c r="D44" s="29"/>
      <c r="E44" s="29"/>
      <c r="F44" s="30"/>
      <c r="G44" s="37"/>
      <c r="H44" s="30"/>
      <c r="I44" s="30"/>
      <c r="J44" s="31" t="str">
        <f aca="false">IF($B44="","",H44-I44)</f>
        <v/>
      </c>
      <c r="K44" s="29"/>
      <c r="L44" s="29"/>
      <c r="M44" s="31" t="str">
        <f aca="false">IF($B44="","",IF($L44="",H44,SUMIFS($H$4:$H$253,$L$4:$L$253,$L44)))</f>
        <v/>
      </c>
      <c r="N44" s="32" t="str">
        <f aca="false">IF($B44="","",IF(AND(M44&gt;=2000,F44&gt;0,H44&gt;=300*F44),"Yes","No"))</f>
        <v/>
      </c>
      <c r="O44" s="29"/>
      <c r="P44" s="30"/>
      <c r="Q44" s="29"/>
      <c r="R44" s="32" t="str">
        <f aca="false">IF($B44="","",IF(OR(NOT(ISNUMBER(B44)),B44&lt;46023,B44&gt;46387),"OUT OF 2026","OK"))</f>
        <v/>
      </c>
      <c r="S44" s="29"/>
    </row>
    <row r="45" customFormat="false" ht="15" hidden="false" customHeight="false" outlineLevel="0" collapsed="false">
      <c r="A45" s="27" t="n">
        <v>42</v>
      </c>
      <c r="B45" s="28"/>
      <c r="C45" s="29"/>
      <c r="D45" s="29"/>
      <c r="E45" s="29"/>
      <c r="F45" s="30"/>
      <c r="G45" s="37"/>
      <c r="H45" s="30"/>
      <c r="I45" s="30"/>
      <c r="J45" s="31" t="str">
        <f aca="false">IF($B45="","",H45-I45)</f>
        <v/>
      </c>
      <c r="K45" s="29"/>
      <c r="L45" s="29"/>
      <c r="M45" s="31" t="str">
        <f aca="false">IF($B45="","",IF($L45="",H45,SUMIFS($H$4:$H$253,$L$4:$L$253,$L45)))</f>
        <v/>
      </c>
      <c r="N45" s="32" t="str">
        <f aca="false">IF($B45="","",IF(AND(M45&gt;=2000,F45&gt;0,H45&gt;=300*F45),"Yes","No"))</f>
        <v/>
      </c>
      <c r="O45" s="29"/>
      <c r="P45" s="30"/>
      <c r="Q45" s="29"/>
      <c r="R45" s="32" t="str">
        <f aca="false">IF($B45="","",IF(OR(NOT(ISNUMBER(B45)),B45&lt;46023,B45&gt;46387),"OUT OF 2026","OK"))</f>
        <v/>
      </c>
      <c r="S45" s="29"/>
    </row>
    <row r="46" customFormat="false" ht="15" hidden="false" customHeight="false" outlineLevel="0" collapsed="false">
      <c r="A46" s="27" t="n">
        <v>43</v>
      </c>
      <c r="B46" s="28"/>
      <c r="C46" s="29"/>
      <c r="D46" s="29"/>
      <c r="E46" s="29"/>
      <c r="F46" s="30"/>
      <c r="G46" s="37"/>
      <c r="H46" s="30"/>
      <c r="I46" s="30"/>
      <c r="J46" s="31" t="str">
        <f aca="false">IF($B46="","",H46-I46)</f>
        <v/>
      </c>
      <c r="K46" s="29"/>
      <c r="L46" s="29"/>
      <c r="M46" s="31" t="str">
        <f aca="false">IF($B46="","",IF($L46="",H46,SUMIFS($H$4:$H$253,$L$4:$L$253,$L46)))</f>
        <v/>
      </c>
      <c r="N46" s="32" t="str">
        <f aca="false">IF($B46="","",IF(AND(M46&gt;=2000,F46&gt;0,H46&gt;=300*F46),"Yes","No"))</f>
        <v/>
      </c>
      <c r="O46" s="29"/>
      <c r="P46" s="30"/>
      <c r="Q46" s="29"/>
      <c r="R46" s="32" t="str">
        <f aca="false">IF($B46="","",IF(OR(NOT(ISNUMBER(B46)),B46&lt;46023,B46&gt;46387),"OUT OF 2026","OK"))</f>
        <v/>
      </c>
      <c r="S46" s="29"/>
    </row>
    <row r="47" customFormat="false" ht="15" hidden="false" customHeight="false" outlineLevel="0" collapsed="false">
      <c r="A47" s="27" t="n">
        <v>44</v>
      </c>
      <c r="B47" s="28"/>
      <c r="C47" s="29"/>
      <c r="D47" s="29"/>
      <c r="E47" s="29"/>
      <c r="F47" s="30"/>
      <c r="G47" s="37"/>
      <c r="H47" s="30"/>
      <c r="I47" s="30"/>
      <c r="J47" s="31" t="str">
        <f aca="false">IF($B47="","",H47-I47)</f>
        <v/>
      </c>
      <c r="K47" s="29"/>
      <c r="L47" s="29"/>
      <c r="M47" s="31" t="str">
        <f aca="false">IF($B47="","",IF($L47="",H47,SUMIFS($H$4:$H$253,$L$4:$L$253,$L47)))</f>
        <v/>
      </c>
      <c r="N47" s="32" t="str">
        <f aca="false">IF($B47="","",IF(AND(M47&gt;=2000,F47&gt;0,H47&gt;=300*F47),"Yes","No"))</f>
        <v/>
      </c>
      <c r="O47" s="29"/>
      <c r="P47" s="30"/>
      <c r="Q47" s="29"/>
      <c r="R47" s="32" t="str">
        <f aca="false">IF($B47="","",IF(OR(NOT(ISNUMBER(B47)),B47&lt;46023,B47&gt;46387),"OUT OF 2026","OK"))</f>
        <v/>
      </c>
      <c r="S47" s="29"/>
    </row>
    <row r="48" customFormat="false" ht="15" hidden="false" customHeight="false" outlineLevel="0" collapsed="false">
      <c r="A48" s="27" t="n">
        <v>45</v>
      </c>
      <c r="B48" s="28"/>
      <c r="C48" s="29"/>
      <c r="D48" s="29"/>
      <c r="E48" s="29"/>
      <c r="F48" s="30"/>
      <c r="G48" s="37"/>
      <c r="H48" s="30"/>
      <c r="I48" s="30"/>
      <c r="J48" s="31" t="str">
        <f aca="false">IF($B48="","",H48-I48)</f>
        <v/>
      </c>
      <c r="K48" s="29"/>
      <c r="L48" s="29"/>
      <c r="M48" s="31" t="str">
        <f aca="false">IF($B48="","",IF($L48="",H48,SUMIFS($H$4:$H$253,$L$4:$L$253,$L48)))</f>
        <v/>
      </c>
      <c r="N48" s="32" t="str">
        <f aca="false">IF($B48="","",IF(AND(M48&gt;=2000,F48&gt;0,H48&gt;=300*F48),"Yes","No"))</f>
        <v/>
      </c>
      <c r="O48" s="29"/>
      <c r="P48" s="30"/>
      <c r="Q48" s="29"/>
      <c r="R48" s="32" t="str">
        <f aca="false">IF($B48="","",IF(OR(NOT(ISNUMBER(B48)),B48&lt;46023,B48&gt;46387),"OUT OF 2026","OK"))</f>
        <v/>
      </c>
      <c r="S48" s="29"/>
    </row>
    <row r="49" customFormat="false" ht="15" hidden="false" customHeight="false" outlineLevel="0" collapsed="false">
      <c r="A49" s="27" t="n">
        <v>46</v>
      </c>
      <c r="B49" s="28"/>
      <c r="C49" s="29"/>
      <c r="D49" s="29"/>
      <c r="E49" s="29"/>
      <c r="F49" s="30"/>
      <c r="G49" s="37"/>
      <c r="H49" s="30"/>
      <c r="I49" s="30"/>
      <c r="J49" s="31" t="str">
        <f aca="false">IF($B49="","",H49-I49)</f>
        <v/>
      </c>
      <c r="K49" s="29"/>
      <c r="L49" s="29"/>
      <c r="M49" s="31" t="str">
        <f aca="false">IF($B49="","",IF($L49="",H49,SUMIFS($H$4:$H$253,$L$4:$L$253,$L49)))</f>
        <v/>
      </c>
      <c r="N49" s="32" t="str">
        <f aca="false">IF($B49="","",IF(AND(M49&gt;=2000,F49&gt;0,H49&gt;=300*F49),"Yes","No"))</f>
        <v/>
      </c>
      <c r="O49" s="29"/>
      <c r="P49" s="30"/>
      <c r="Q49" s="29"/>
      <c r="R49" s="32" t="str">
        <f aca="false">IF($B49="","",IF(OR(NOT(ISNUMBER(B49)),B49&lt;46023,B49&gt;46387),"OUT OF 2026","OK"))</f>
        <v/>
      </c>
      <c r="S49" s="29"/>
    </row>
    <row r="50" customFormat="false" ht="15" hidden="false" customHeight="false" outlineLevel="0" collapsed="false">
      <c r="A50" s="27" t="n">
        <v>47</v>
      </c>
      <c r="B50" s="28"/>
      <c r="C50" s="29"/>
      <c r="D50" s="29"/>
      <c r="E50" s="29"/>
      <c r="F50" s="30"/>
      <c r="G50" s="37"/>
      <c r="H50" s="30"/>
      <c r="I50" s="30"/>
      <c r="J50" s="31" t="str">
        <f aca="false">IF($B50="","",H50-I50)</f>
        <v/>
      </c>
      <c r="K50" s="29"/>
      <c r="L50" s="29"/>
      <c r="M50" s="31" t="str">
        <f aca="false">IF($B50="","",IF($L50="",H50,SUMIFS($H$4:$H$253,$L$4:$L$253,$L50)))</f>
        <v/>
      </c>
      <c r="N50" s="32" t="str">
        <f aca="false">IF($B50="","",IF(AND(M50&gt;=2000,F50&gt;0,H50&gt;=300*F50),"Yes","No"))</f>
        <v/>
      </c>
      <c r="O50" s="29"/>
      <c r="P50" s="30"/>
      <c r="Q50" s="29"/>
      <c r="R50" s="32" t="str">
        <f aca="false">IF($B50="","",IF(OR(NOT(ISNUMBER(B50)),B50&lt;46023,B50&gt;46387),"OUT OF 2026","OK"))</f>
        <v/>
      </c>
      <c r="S50" s="29"/>
    </row>
    <row r="51" customFormat="false" ht="15" hidden="false" customHeight="false" outlineLevel="0" collapsed="false">
      <c r="A51" s="27" t="n">
        <v>48</v>
      </c>
      <c r="B51" s="28"/>
      <c r="C51" s="29"/>
      <c r="D51" s="29"/>
      <c r="E51" s="29"/>
      <c r="F51" s="30"/>
      <c r="G51" s="37"/>
      <c r="H51" s="30"/>
      <c r="I51" s="30"/>
      <c r="J51" s="31" t="str">
        <f aca="false">IF($B51="","",H51-I51)</f>
        <v/>
      </c>
      <c r="K51" s="29"/>
      <c r="L51" s="29"/>
      <c r="M51" s="31" t="str">
        <f aca="false">IF($B51="","",IF($L51="",H51,SUMIFS($H$4:$H$253,$L$4:$L$253,$L51)))</f>
        <v/>
      </c>
      <c r="N51" s="32" t="str">
        <f aca="false">IF($B51="","",IF(AND(M51&gt;=2000,F51&gt;0,H51&gt;=300*F51),"Yes","No"))</f>
        <v/>
      </c>
      <c r="O51" s="29"/>
      <c r="P51" s="30"/>
      <c r="Q51" s="29"/>
      <c r="R51" s="32" t="str">
        <f aca="false">IF($B51="","",IF(OR(NOT(ISNUMBER(B51)),B51&lt;46023,B51&gt;46387),"OUT OF 2026","OK"))</f>
        <v/>
      </c>
      <c r="S51" s="29"/>
    </row>
    <row r="52" customFormat="false" ht="15" hidden="false" customHeight="false" outlineLevel="0" collapsed="false">
      <c r="A52" s="27" t="n">
        <v>49</v>
      </c>
      <c r="B52" s="28"/>
      <c r="C52" s="29"/>
      <c r="D52" s="29"/>
      <c r="E52" s="29"/>
      <c r="F52" s="30"/>
      <c r="G52" s="37"/>
      <c r="H52" s="30"/>
      <c r="I52" s="30"/>
      <c r="J52" s="31" t="str">
        <f aca="false">IF($B52="","",H52-I52)</f>
        <v/>
      </c>
      <c r="K52" s="29"/>
      <c r="L52" s="29"/>
      <c r="M52" s="31" t="str">
        <f aca="false">IF($B52="","",IF($L52="",H52,SUMIFS($H$4:$H$253,$L$4:$L$253,$L52)))</f>
        <v/>
      </c>
      <c r="N52" s="32" t="str">
        <f aca="false">IF($B52="","",IF(AND(M52&gt;=2000,F52&gt;0,H52&gt;=300*F52),"Yes","No"))</f>
        <v/>
      </c>
      <c r="O52" s="29"/>
      <c r="P52" s="30"/>
      <c r="Q52" s="29"/>
      <c r="R52" s="32" t="str">
        <f aca="false">IF($B52="","",IF(OR(NOT(ISNUMBER(B52)),B52&lt;46023,B52&gt;46387),"OUT OF 2026","OK"))</f>
        <v/>
      </c>
      <c r="S52" s="29"/>
    </row>
    <row r="53" customFormat="false" ht="15" hidden="false" customHeight="false" outlineLevel="0" collapsed="false">
      <c r="A53" s="27" t="n">
        <v>50</v>
      </c>
      <c r="B53" s="28"/>
      <c r="C53" s="29"/>
      <c r="D53" s="29"/>
      <c r="E53" s="29"/>
      <c r="F53" s="30"/>
      <c r="G53" s="37"/>
      <c r="H53" s="30"/>
      <c r="I53" s="30"/>
      <c r="J53" s="31" t="str">
        <f aca="false">IF($B53="","",H53-I53)</f>
        <v/>
      </c>
      <c r="K53" s="29"/>
      <c r="L53" s="29"/>
      <c r="M53" s="31" t="str">
        <f aca="false">IF($B53="","",IF($L53="",H53,SUMIFS($H$4:$H$253,$L$4:$L$253,$L53)))</f>
        <v/>
      </c>
      <c r="N53" s="32" t="str">
        <f aca="false">IF($B53="","",IF(AND(M53&gt;=2000,F53&gt;0,H53&gt;=300*F53),"Yes","No"))</f>
        <v/>
      </c>
      <c r="O53" s="29"/>
      <c r="P53" s="30"/>
      <c r="Q53" s="29"/>
      <c r="R53" s="32" t="str">
        <f aca="false">IF($B53="","",IF(OR(NOT(ISNUMBER(B53)),B53&lt;46023,B53&gt;46387),"OUT OF 2026","OK"))</f>
        <v/>
      </c>
      <c r="S53" s="29"/>
    </row>
    <row r="54" customFormat="false" ht="15" hidden="false" customHeight="false" outlineLevel="0" collapsed="false">
      <c r="A54" s="27" t="n">
        <v>51</v>
      </c>
      <c r="B54" s="28"/>
      <c r="C54" s="29"/>
      <c r="D54" s="29"/>
      <c r="E54" s="29"/>
      <c r="F54" s="30"/>
      <c r="G54" s="37"/>
      <c r="H54" s="30"/>
      <c r="I54" s="30"/>
      <c r="J54" s="31" t="str">
        <f aca="false">IF($B54="","",H54-I54)</f>
        <v/>
      </c>
      <c r="K54" s="29"/>
      <c r="L54" s="29"/>
      <c r="M54" s="31" t="str">
        <f aca="false">IF($B54="","",IF($L54="",H54,SUMIFS($H$4:$H$253,$L$4:$L$253,$L54)))</f>
        <v/>
      </c>
      <c r="N54" s="32" t="str">
        <f aca="false">IF($B54="","",IF(AND(M54&gt;=2000,F54&gt;0,H54&gt;=300*F54),"Yes","No"))</f>
        <v/>
      </c>
      <c r="O54" s="29"/>
      <c r="P54" s="30"/>
      <c r="Q54" s="29"/>
      <c r="R54" s="32" t="str">
        <f aca="false">IF($B54="","",IF(OR(NOT(ISNUMBER(B54)),B54&lt;46023,B54&gt;46387),"OUT OF 2026","OK"))</f>
        <v/>
      </c>
      <c r="S54" s="29"/>
    </row>
    <row r="55" customFormat="false" ht="15" hidden="false" customHeight="false" outlineLevel="0" collapsed="false">
      <c r="A55" s="27" t="n">
        <v>52</v>
      </c>
      <c r="B55" s="28"/>
      <c r="C55" s="29"/>
      <c r="D55" s="29"/>
      <c r="E55" s="29"/>
      <c r="F55" s="30"/>
      <c r="G55" s="37"/>
      <c r="H55" s="30"/>
      <c r="I55" s="30"/>
      <c r="J55" s="31" t="str">
        <f aca="false">IF($B55="","",H55-I55)</f>
        <v/>
      </c>
      <c r="K55" s="29"/>
      <c r="L55" s="29"/>
      <c r="M55" s="31" t="str">
        <f aca="false">IF($B55="","",IF($L55="",H55,SUMIFS($H$4:$H$253,$L$4:$L$253,$L55)))</f>
        <v/>
      </c>
      <c r="N55" s="32" t="str">
        <f aca="false">IF($B55="","",IF(AND(M55&gt;=2000,F55&gt;0,H55&gt;=300*F55),"Yes","No"))</f>
        <v/>
      </c>
      <c r="O55" s="29"/>
      <c r="P55" s="30"/>
      <c r="Q55" s="29"/>
      <c r="R55" s="32" t="str">
        <f aca="false">IF($B55="","",IF(OR(NOT(ISNUMBER(B55)),B55&lt;46023,B55&gt;46387),"OUT OF 2026","OK"))</f>
        <v/>
      </c>
      <c r="S55" s="29"/>
    </row>
    <row r="56" customFormat="false" ht="15" hidden="false" customHeight="false" outlineLevel="0" collapsed="false">
      <c r="A56" s="27" t="n">
        <v>53</v>
      </c>
      <c r="B56" s="28"/>
      <c r="C56" s="29"/>
      <c r="D56" s="29"/>
      <c r="E56" s="29"/>
      <c r="F56" s="30"/>
      <c r="G56" s="37"/>
      <c r="H56" s="30"/>
      <c r="I56" s="30"/>
      <c r="J56" s="31" t="str">
        <f aca="false">IF($B56="","",H56-I56)</f>
        <v/>
      </c>
      <c r="K56" s="29"/>
      <c r="L56" s="29"/>
      <c r="M56" s="31" t="str">
        <f aca="false">IF($B56="","",IF($L56="",H56,SUMIFS($H$4:$H$253,$L$4:$L$253,$L56)))</f>
        <v/>
      </c>
      <c r="N56" s="32" t="str">
        <f aca="false">IF($B56="","",IF(AND(M56&gt;=2000,F56&gt;0,H56&gt;=300*F56),"Yes","No"))</f>
        <v/>
      </c>
      <c r="O56" s="29"/>
      <c r="P56" s="30"/>
      <c r="Q56" s="29"/>
      <c r="R56" s="32" t="str">
        <f aca="false">IF($B56="","",IF(OR(NOT(ISNUMBER(B56)),B56&lt;46023,B56&gt;46387),"OUT OF 2026","OK"))</f>
        <v/>
      </c>
      <c r="S56" s="29"/>
    </row>
    <row r="57" customFormat="false" ht="15" hidden="false" customHeight="false" outlineLevel="0" collapsed="false">
      <c r="A57" s="27" t="n">
        <v>54</v>
      </c>
      <c r="B57" s="28"/>
      <c r="C57" s="29"/>
      <c r="D57" s="29"/>
      <c r="E57" s="29"/>
      <c r="F57" s="30"/>
      <c r="G57" s="37"/>
      <c r="H57" s="30"/>
      <c r="I57" s="30"/>
      <c r="J57" s="31" t="str">
        <f aca="false">IF($B57="","",H57-I57)</f>
        <v/>
      </c>
      <c r="K57" s="29"/>
      <c r="L57" s="29"/>
      <c r="M57" s="31" t="str">
        <f aca="false">IF($B57="","",IF($L57="",H57,SUMIFS($H$4:$H$253,$L$4:$L$253,$L57)))</f>
        <v/>
      </c>
      <c r="N57" s="32" t="str">
        <f aca="false">IF($B57="","",IF(AND(M57&gt;=2000,F57&gt;0,H57&gt;=300*F57),"Yes","No"))</f>
        <v/>
      </c>
      <c r="O57" s="29"/>
      <c r="P57" s="30"/>
      <c r="Q57" s="29"/>
      <c r="R57" s="32" t="str">
        <f aca="false">IF($B57="","",IF(OR(NOT(ISNUMBER(B57)),B57&lt;46023,B57&gt;46387),"OUT OF 2026","OK"))</f>
        <v/>
      </c>
      <c r="S57" s="29"/>
    </row>
    <row r="58" customFormat="false" ht="15" hidden="false" customHeight="false" outlineLevel="0" collapsed="false">
      <c r="A58" s="27" t="n">
        <v>55</v>
      </c>
      <c r="B58" s="28"/>
      <c r="C58" s="29"/>
      <c r="D58" s="29"/>
      <c r="E58" s="29"/>
      <c r="F58" s="30"/>
      <c r="G58" s="37"/>
      <c r="H58" s="30"/>
      <c r="I58" s="30"/>
      <c r="J58" s="31" t="str">
        <f aca="false">IF($B58="","",H58-I58)</f>
        <v/>
      </c>
      <c r="K58" s="29"/>
      <c r="L58" s="29"/>
      <c r="M58" s="31" t="str">
        <f aca="false">IF($B58="","",IF($L58="",H58,SUMIFS($H$4:$H$253,$L$4:$L$253,$L58)))</f>
        <v/>
      </c>
      <c r="N58" s="32" t="str">
        <f aca="false">IF($B58="","",IF(AND(M58&gt;=2000,F58&gt;0,H58&gt;=300*F58),"Yes","No"))</f>
        <v/>
      </c>
      <c r="O58" s="29"/>
      <c r="P58" s="30"/>
      <c r="Q58" s="29"/>
      <c r="R58" s="32" t="str">
        <f aca="false">IF($B58="","",IF(OR(NOT(ISNUMBER(B58)),B58&lt;46023,B58&gt;46387),"OUT OF 2026","OK"))</f>
        <v/>
      </c>
      <c r="S58" s="29"/>
    </row>
    <row r="59" customFormat="false" ht="15" hidden="false" customHeight="false" outlineLevel="0" collapsed="false">
      <c r="A59" s="27" t="n">
        <v>56</v>
      </c>
      <c r="B59" s="28"/>
      <c r="C59" s="29"/>
      <c r="D59" s="29"/>
      <c r="E59" s="29"/>
      <c r="F59" s="30"/>
      <c r="G59" s="37"/>
      <c r="H59" s="30"/>
      <c r="I59" s="30"/>
      <c r="J59" s="31" t="str">
        <f aca="false">IF($B59="","",H59-I59)</f>
        <v/>
      </c>
      <c r="K59" s="29"/>
      <c r="L59" s="29"/>
      <c r="M59" s="31" t="str">
        <f aca="false">IF($B59="","",IF($L59="",H59,SUMIFS($H$4:$H$253,$L$4:$L$253,$L59)))</f>
        <v/>
      </c>
      <c r="N59" s="32" t="str">
        <f aca="false">IF($B59="","",IF(AND(M59&gt;=2000,F59&gt;0,H59&gt;=300*F59),"Yes","No"))</f>
        <v/>
      </c>
      <c r="O59" s="29"/>
      <c r="P59" s="30"/>
      <c r="Q59" s="29"/>
      <c r="R59" s="32" t="str">
        <f aca="false">IF($B59="","",IF(OR(NOT(ISNUMBER(B59)),B59&lt;46023,B59&gt;46387),"OUT OF 2026","OK"))</f>
        <v/>
      </c>
      <c r="S59" s="29"/>
    </row>
    <row r="60" customFormat="false" ht="15" hidden="false" customHeight="false" outlineLevel="0" collapsed="false">
      <c r="A60" s="27" t="n">
        <v>57</v>
      </c>
      <c r="B60" s="28"/>
      <c r="C60" s="29"/>
      <c r="D60" s="29"/>
      <c r="E60" s="29"/>
      <c r="F60" s="30"/>
      <c r="G60" s="37"/>
      <c r="H60" s="30"/>
      <c r="I60" s="30"/>
      <c r="J60" s="31" t="str">
        <f aca="false">IF($B60="","",H60-I60)</f>
        <v/>
      </c>
      <c r="K60" s="29"/>
      <c r="L60" s="29"/>
      <c r="M60" s="31" t="str">
        <f aca="false">IF($B60="","",IF($L60="",H60,SUMIFS($H$4:$H$253,$L$4:$L$253,$L60)))</f>
        <v/>
      </c>
      <c r="N60" s="32" t="str">
        <f aca="false">IF($B60="","",IF(AND(M60&gt;=2000,F60&gt;0,H60&gt;=300*F60),"Yes","No"))</f>
        <v/>
      </c>
      <c r="O60" s="29"/>
      <c r="P60" s="30"/>
      <c r="Q60" s="29"/>
      <c r="R60" s="32" t="str">
        <f aca="false">IF($B60="","",IF(OR(NOT(ISNUMBER(B60)),B60&lt;46023,B60&gt;46387),"OUT OF 2026","OK"))</f>
        <v/>
      </c>
      <c r="S60" s="29"/>
    </row>
    <row r="61" customFormat="false" ht="15" hidden="false" customHeight="false" outlineLevel="0" collapsed="false">
      <c r="A61" s="27" t="n">
        <v>58</v>
      </c>
      <c r="B61" s="28"/>
      <c r="C61" s="29"/>
      <c r="D61" s="29"/>
      <c r="E61" s="29"/>
      <c r="F61" s="30"/>
      <c r="G61" s="37"/>
      <c r="H61" s="30"/>
      <c r="I61" s="30"/>
      <c r="J61" s="31" t="str">
        <f aca="false">IF($B61="","",H61-I61)</f>
        <v/>
      </c>
      <c r="K61" s="29"/>
      <c r="L61" s="29"/>
      <c r="M61" s="31" t="str">
        <f aca="false">IF($B61="","",IF($L61="",H61,SUMIFS($H$4:$H$253,$L$4:$L$253,$L61)))</f>
        <v/>
      </c>
      <c r="N61" s="32" t="str">
        <f aca="false">IF($B61="","",IF(AND(M61&gt;=2000,F61&gt;0,H61&gt;=300*F61),"Yes","No"))</f>
        <v/>
      </c>
      <c r="O61" s="29"/>
      <c r="P61" s="30"/>
      <c r="Q61" s="29"/>
      <c r="R61" s="32" t="str">
        <f aca="false">IF($B61="","",IF(OR(NOT(ISNUMBER(B61)),B61&lt;46023,B61&gt;46387),"OUT OF 2026","OK"))</f>
        <v/>
      </c>
      <c r="S61" s="29"/>
    </row>
    <row r="62" customFormat="false" ht="15" hidden="false" customHeight="false" outlineLevel="0" collapsed="false">
      <c r="A62" s="27" t="n">
        <v>59</v>
      </c>
      <c r="B62" s="28"/>
      <c r="C62" s="29"/>
      <c r="D62" s="29"/>
      <c r="E62" s="29"/>
      <c r="F62" s="30"/>
      <c r="G62" s="37"/>
      <c r="H62" s="30"/>
      <c r="I62" s="30"/>
      <c r="J62" s="31" t="str">
        <f aca="false">IF($B62="","",H62-I62)</f>
        <v/>
      </c>
      <c r="K62" s="29"/>
      <c r="L62" s="29"/>
      <c r="M62" s="31" t="str">
        <f aca="false">IF($B62="","",IF($L62="",H62,SUMIFS($H$4:$H$253,$L$4:$L$253,$L62)))</f>
        <v/>
      </c>
      <c r="N62" s="32" t="str">
        <f aca="false">IF($B62="","",IF(AND(M62&gt;=2000,F62&gt;0,H62&gt;=300*F62),"Yes","No"))</f>
        <v/>
      </c>
      <c r="O62" s="29"/>
      <c r="P62" s="30"/>
      <c r="Q62" s="29"/>
      <c r="R62" s="32" t="str">
        <f aca="false">IF($B62="","",IF(OR(NOT(ISNUMBER(B62)),B62&lt;46023,B62&gt;46387),"OUT OF 2026","OK"))</f>
        <v/>
      </c>
      <c r="S62" s="29"/>
    </row>
    <row r="63" customFormat="false" ht="15" hidden="false" customHeight="false" outlineLevel="0" collapsed="false">
      <c r="A63" s="27" t="n">
        <v>60</v>
      </c>
      <c r="B63" s="28"/>
      <c r="C63" s="29"/>
      <c r="D63" s="29"/>
      <c r="E63" s="29"/>
      <c r="F63" s="30"/>
      <c r="G63" s="37"/>
      <c r="H63" s="30"/>
      <c r="I63" s="30"/>
      <c r="J63" s="31" t="str">
        <f aca="false">IF($B63="","",H63-I63)</f>
        <v/>
      </c>
      <c r="K63" s="29"/>
      <c r="L63" s="29"/>
      <c r="M63" s="31" t="str">
        <f aca="false">IF($B63="","",IF($L63="",H63,SUMIFS($H$4:$H$253,$L$4:$L$253,$L63)))</f>
        <v/>
      </c>
      <c r="N63" s="32" t="str">
        <f aca="false">IF($B63="","",IF(AND(M63&gt;=2000,F63&gt;0,H63&gt;=300*F63),"Yes","No"))</f>
        <v/>
      </c>
      <c r="O63" s="29"/>
      <c r="P63" s="30"/>
      <c r="Q63" s="29"/>
      <c r="R63" s="32" t="str">
        <f aca="false">IF($B63="","",IF(OR(NOT(ISNUMBER(B63)),B63&lt;46023,B63&gt;46387),"OUT OF 2026","OK"))</f>
        <v/>
      </c>
      <c r="S63" s="29"/>
    </row>
    <row r="64" customFormat="false" ht="15" hidden="false" customHeight="false" outlineLevel="0" collapsed="false">
      <c r="A64" s="27" t="n">
        <v>61</v>
      </c>
      <c r="B64" s="28"/>
      <c r="C64" s="29"/>
      <c r="D64" s="29"/>
      <c r="E64" s="29"/>
      <c r="F64" s="30"/>
      <c r="G64" s="37"/>
      <c r="H64" s="30"/>
      <c r="I64" s="30"/>
      <c r="J64" s="31" t="str">
        <f aca="false">IF($B64="","",H64-I64)</f>
        <v/>
      </c>
      <c r="K64" s="29"/>
      <c r="L64" s="29"/>
      <c r="M64" s="31" t="str">
        <f aca="false">IF($B64="","",IF($L64="",H64,SUMIFS($H$4:$H$253,$L$4:$L$253,$L64)))</f>
        <v/>
      </c>
      <c r="N64" s="32" t="str">
        <f aca="false">IF($B64="","",IF(AND(M64&gt;=2000,F64&gt;0,H64&gt;=300*F64),"Yes","No"))</f>
        <v/>
      </c>
      <c r="O64" s="29"/>
      <c r="P64" s="30"/>
      <c r="Q64" s="29"/>
      <c r="R64" s="32" t="str">
        <f aca="false">IF($B64="","",IF(OR(NOT(ISNUMBER(B64)),B64&lt;46023,B64&gt;46387),"OUT OF 2026","OK"))</f>
        <v/>
      </c>
      <c r="S64" s="29"/>
    </row>
    <row r="65" customFormat="false" ht="15" hidden="false" customHeight="false" outlineLevel="0" collapsed="false">
      <c r="A65" s="27" t="n">
        <v>62</v>
      </c>
      <c r="B65" s="28"/>
      <c r="C65" s="29"/>
      <c r="D65" s="29"/>
      <c r="E65" s="29"/>
      <c r="F65" s="30"/>
      <c r="G65" s="37"/>
      <c r="H65" s="30"/>
      <c r="I65" s="30"/>
      <c r="J65" s="31" t="str">
        <f aca="false">IF($B65="","",H65-I65)</f>
        <v/>
      </c>
      <c r="K65" s="29"/>
      <c r="L65" s="29"/>
      <c r="M65" s="31" t="str">
        <f aca="false">IF($B65="","",IF($L65="",H65,SUMIFS($H$4:$H$253,$L$4:$L$253,$L65)))</f>
        <v/>
      </c>
      <c r="N65" s="32" t="str">
        <f aca="false">IF($B65="","",IF(AND(M65&gt;=2000,F65&gt;0,H65&gt;=300*F65),"Yes","No"))</f>
        <v/>
      </c>
      <c r="O65" s="29"/>
      <c r="P65" s="30"/>
      <c r="Q65" s="29"/>
      <c r="R65" s="32" t="str">
        <f aca="false">IF($B65="","",IF(OR(NOT(ISNUMBER(B65)),B65&lt;46023,B65&gt;46387),"OUT OF 2026","OK"))</f>
        <v/>
      </c>
      <c r="S65" s="29"/>
    </row>
    <row r="66" customFormat="false" ht="15" hidden="false" customHeight="false" outlineLevel="0" collapsed="false">
      <c r="A66" s="27" t="n">
        <v>63</v>
      </c>
      <c r="B66" s="28"/>
      <c r="C66" s="29"/>
      <c r="D66" s="29"/>
      <c r="E66" s="29"/>
      <c r="F66" s="30"/>
      <c r="G66" s="37"/>
      <c r="H66" s="30"/>
      <c r="I66" s="30"/>
      <c r="J66" s="31" t="str">
        <f aca="false">IF($B66="","",H66-I66)</f>
        <v/>
      </c>
      <c r="K66" s="29"/>
      <c r="L66" s="29"/>
      <c r="M66" s="31" t="str">
        <f aca="false">IF($B66="","",IF($L66="",H66,SUMIFS($H$4:$H$253,$L$4:$L$253,$L66)))</f>
        <v/>
      </c>
      <c r="N66" s="32" t="str">
        <f aca="false">IF($B66="","",IF(AND(M66&gt;=2000,F66&gt;0,H66&gt;=300*F66),"Yes","No"))</f>
        <v/>
      </c>
      <c r="O66" s="29"/>
      <c r="P66" s="30"/>
      <c r="Q66" s="29"/>
      <c r="R66" s="32" t="str">
        <f aca="false">IF($B66="","",IF(OR(NOT(ISNUMBER(B66)),B66&lt;46023,B66&gt;46387),"OUT OF 2026","OK"))</f>
        <v/>
      </c>
      <c r="S66" s="29"/>
    </row>
    <row r="67" customFormat="false" ht="15" hidden="false" customHeight="false" outlineLevel="0" collapsed="false">
      <c r="A67" s="27" t="n">
        <v>64</v>
      </c>
      <c r="B67" s="28"/>
      <c r="C67" s="29"/>
      <c r="D67" s="29"/>
      <c r="E67" s="29"/>
      <c r="F67" s="30"/>
      <c r="G67" s="37"/>
      <c r="H67" s="30"/>
      <c r="I67" s="30"/>
      <c r="J67" s="31" t="str">
        <f aca="false">IF($B67="","",H67-I67)</f>
        <v/>
      </c>
      <c r="K67" s="29"/>
      <c r="L67" s="29"/>
      <c r="M67" s="31" t="str">
        <f aca="false">IF($B67="","",IF($L67="",H67,SUMIFS($H$4:$H$253,$L$4:$L$253,$L67)))</f>
        <v/>
      </c>
      <c r="N67" s="32" t="str">
        <f aca="false">IF($B67="","",IF(AND(M67&gt;=2000,F67&gt;0,H67&gt;=300*F67),"Yes","No"))</f>
        <v/>
      </c>
      <c r="O67" s="29"/>
      <c r="P67" s="30"/>
      <c r="Q67" s="29"/>
      <c r="R67" s="32" t="str">
        <f aca="false">IF($B67="","",IF(OR(NOT(ISNUMBER(B67)),B67&lt;46023,B67&gt;46387),"OUT OF 2026","OK"))</f>
        <v/>
      </c>
      <c r="S67" s="29"/>
    </row>
    <row r="68" customFormat="false" ht="15" hidden="false" customHeight="false" outlineLevel="0" collapsed="false">
      <c r="A68" s="27" t="n">
        <v>65</v>
      </c>
      <c r="B68" s="28"/>
      <c r="C68" s="29"/>
      <c r="D68" s="29"/>
      <c r="E68" s="29"/>
      <c r="F68" s="30"/>
      <c r="G68" s="37"/>
      <c r="H68" s="30"/>
      <c r="I68" s="30"/>
      <c r="J68" s="31" t="str">
        <f aca="false">IF($B68="","",H68-I68)</f>
        <v/>
      </c>
      <c r="K68" s="29"/>
      <c r="L68" s="29"/>
      <c r="M68" s="31" t="str">
        <f aca="false">IF($B68="","",IF($L68="",H68,SUMIFS($H$4:$H$253,$L$4:$L$253,$L68)))</f>
        <v/>
      </c>
      <c r="N68" s="32" t="str">
        <f aca="false">IF($B68="","",IF(AND(M68&gt;=2000,F68&gt;0,H68&gt;=300*F68),"Yes","No"))</f>
        <v/>
      </c>
      <c r="O68" s="29"/>
      <c r="P68" s="30"/>
      <c r="Q68" s="29"/>
      <c r="R68" s="32" t="str">
        <f aca="false">IF($B68="","",IF(OR(NOT(ISNUMBER(B68)),B68&lt;46023,B68&gt;46387),"OUT OF 2026","OK"))</f>
        <v/>
      </c>
      <c r="S68" s="29"/>
    </row>
    <row r="69" customFormat="false" ht="15" hidden="false" customHeight="false" outlineLevel="0" collapsed="false">
      <c r="A69" s="27" t="n">
        <v>66</v>
      </c>
      <c r="B69" s="28"/>
      <c r="C69" s="29"/>
      <c r="D69" s="29"/>
      <c r="E69" s="29"/>
      <c r="F69" s="30"/>
      <c r="G69" s="37"/>
      <c r="H69" s="30"/>
      <c r="I69" s="30"/>
      <c r="J69" s="31" t="str">
        <f aca="false">IF($B69="","",H69-I69)</f>
        <v/>
      </c>
      <c r="K69" s="29"/>
      <c r="L69" s="29"/>
      <c r="M69" s="31" t="str">
        <f aca="false">IF($B69="","",IF($L69="",H69,SUMIFS($H$4:$H$253,$L$4:$L$253,$L69)))</f>
        <v/>
      </c>
      <c r="N69" s="32" t="str">
        <f aca="false">IF($B69="","",IF(AND(M69&gt;=2000,F69&gt;0,H69&gt;=300*F69),"Yes","No"))</f>
        <v/>
      </c>
      <c r="O69" s="29"/>
      <c r="P69" s="30"/>
      <c r="Q69" s="29"/>
      <c r="R69" s="32" t="str">
        <f aca="false">IF($B69="","",IF(OR(NOT(ISNUMBER(B69)),B69&lt;46023,B69&gt;46387),"OUT OF 2026","OK"))</f>
        <v/>
      </c>
      <c r="S69" s="29"/>
    </row>
    <row r="70" customFormat="false" ht="15" hidden="false" customHeight="false" outlineLevel="0" collapsed="false">
      <c r="A70" s="27" t="n">
        <v>67</v>
      </c>
      <c r="B70" s="28"/>
      <c r="C70" s="29"/>
      <c r="D70" s="29"/>
      <c r="E70" s="29"/>
      <c r="F70" s="30"/>
      <c r="G70" s="37"/>
      <c r="H70" s="30"/>
      <c r="I70" s="30"/>
      <c r="J70" s="31" t="str">
        <f aca="false">IF($B70="","",H70-I70)</f>
        <v/>
      </c>
      <c r="K70" s="29"/>
      <c r="L70" s="29"/>
      <c r="M70" s="31" t="str">
        <f aca="false">IF($B70="","",IF($L70="",H70,SUMIFS($H$4:$H$253,$L$4:$L$253,$L70)))</f>
        <v/>
      </c>
      <c r="N70" s="32" t="str">
        <f aca="false">IF($B70="","",IF(AND(M70&gt;=2000,F70&gt;0,H70&gt;=300*F70),"Yes","No"))</f>
        <v/>
      </c>
      <c r="O70" s="29"/>
      <c r="P70" s="30"/>
      <c r="Q70" s="29"/>
      <c r="R70" s="32" t="str">
        <f aca="false">IF($B70="","",IF(OR(NOT(ISNUMBER(B70)),B70&lt;46023,B70&gt;46387),"OUT OF 2026","OK"))</f>
        <v/>
      </c>
      <c r="S70" s="29"/>
    </row>
    <row r="71" customFormat="false" ht="15" hidden="false" customHeight="false" outlineLevel="0" collapsed="false">
      <c r="A71" s="27" t="n">
        <v>68</v>
      </c>
      <c r="B71" s="28"/>
      <c r="C71" s="29"/>
      <c r="D71" s="29"/>
      <c r="E71" s="29"/>
      <c r="F71" s="30"/>
      <c r="G71" s="37"/>
      <c r="H71" s="30"/>
      <c r="I71" s="30"/>
      <c r="J71" s="31" t="str">
        <f aca="false">IF($B71="","",H71-I71)</f>
        <v/>
      </c>
      <c r="K71" s="29"/>
      <c r="L71" s="29"/>
      <c r="M71" s="31" t="str">
        <f aca="false">IF($B71="","",IF($L71="",H71,SUMIFS($H$4:$H$253,$L$4:$L$253,$L71)))</f>
        <v/>
      </c>
      <c r="N71" s="32" t="str">
        <f aca="false">IF($B71="","",IF(AND(M71&gt;=2000,F71&gt;0,H71&gt;=300*F71),"Yes","No"))</f>
        <v/>
      </c>
      <c r="O71" s="29"/>
      <c r="P71" s="30"/>
      <c r="Q71" s="29"/>
      <c r="R71" s="32" t="str">
        <f aca="false">IF($B71="","",IF(OR(NOT(ISNUMBER(B71)),B71&lt;46023,B71&gt;46387),"OUT OF 2026","OK"))</f>
        <v/>
      </c>
      <c r="S71" s="29"/>
    </row>
    <row r="72" customFormat="false" ht="15" hidden="false" customHeight="false" outlineLevel="0" collapsed="false">
      <c r="A72" s="27" t="n">
        <v>69</v>
      </c>
      <c r="B72" s="28"/>
      <c r="C72" s="29"/>
      <c r="D72" s="29"/>
      <c r="E72" s="29"/>
      <c r="F72" s="30"/>
      <c r="G72" s="37"/>
      <c r="H72" s="30"/>
      <c r="I72" s="30"/>
      <c r="J72" s="31" t="str">
        <f aca="false">IF($B72="","",H72-I72)</f>
        <v/>
      </c>
      <c r="K72" s="29"/>
      <c r="L72" s="29"/>
      <c r="M72" s="31" t="str">
        <f aca="false">IF($B72="","",IF($L72="",H72,SUMIFS($H$4:$H$253,$L$4:$L$253,$L72)))</f>
        <v/>
      </c>
      <c r="N72" s="32" t="str">
        <f aca="false">IF($B72="","",IF(AND(M72&gt;=2000,F72&gt;0,H72&gt;=300*F72),"Yes","No"))</f>
        <v/>
      </c>
      <c r="O72" s="29"/>
      <c r="P72" s="30"/>
      <c r="Q72" s="29"/>
      <c r="R72" s="32" t="str">
        <f aca="false">IF($B72="","",IF(OR(NOT(ISNUMBER(B72)),B72&lt;46023,B72&gt;46387),"OUT OF 2026","OK"))</f>
        <v/>
      </c>
      <c r="S72" s="29"/>
    </row>
    <row r="73" customFormat="false" ht="15" hidden="false" customHeight="false" outlineLevel="0" collapsed="false">
      <c r="A73" s="27" t="n">
        <v>70</v>
      </c>
      <c r="B73" s="28"/>
      <c r="C73" s="29"/>
      <c r="D73" s="29"/>
      <c r="E73" s="29"/>
      <c r="F73" s="30"/>
      <c r="G73" s="37"/>
      <c r="H73" s="30"/>
      <c r="I73" s="30"/>
      <c r="J73" s="31" t="str">
        <f aca="false">IF($B73="","",H73-I73)</f>
        <v/>
      </c>
      <c r="K73" s="29"/>
      <c r="L73" s="29"/>
      <c r="M73" s="31" t="str">
        <f aca="false">IF($B73="","",IF($L73="",H73,SUMIFS($H$4:$H$253,$L$4:$L$253,$L73)))</f>
        <v/>
      </c>
      <c r="N73" s="32" t="str">
        <f aca="false">IF($B73="","",IF(AND(M73&gt;=2000,F73&gt;0,H73&gt;=300*F73),"Yes","No"))</f>
        <v/>
      </c>
      <c r="O73" s="29"/>
      <c r="P73" s="30"/>
      <c r="Q73" s="29"/>
      <c r="R73" s="32" t="str">
        <f aca="false">IF($B73="","",IF(OR(NOT(ISNUMBER(B73)),B73&lt;46023,B73&gt;46387),"OUT OF 2026","OK"))</f>
        <v/>
      </c>
      <c r="S73" s="29"/>
    </row>
    <row r="74" customFormat="false" ht="15" hidden="false" customHeight="false" outlineLevel="0" collapsed="false">
      <c r="A74" s="27" t="n">
        <v>71</v>
      </c>
      <c r="B74" s="28"/>
      <c r="C74" s="29"/>
      <c r="D74" s="29"/>
      <c r="E74" s="29"/>
      <c r="F74" s="30"/>
      <c r="G74" s="37"/>
      <c r="H74" s="30"/>
      <c r="I74" s="30"/>
      <c r="J74" s="31" t="str">
        <f aca="false">IF($B74="","",H74-I74)</f>
        <v/>
      </c>
      <c r="K74" s="29"/>
      <c r="L74" s="29"/>
      <c r="M74" s="31" t="str">
        <f aca="false">IF($B74="","",IF($L74="",H74,SUMIFS($H$4:$H$253,$L$4:$L$253,$L74)))</f>
        <v/>
      </c>
      <c r="N74" s="32" t="str">
        <f aca="false">IF($B74="","",IF(AND(M74&gt;=2000,F74&gt;0,H74&gt;=300*F74),"Yes","No"))</f>
        <v/>
      </c>
      <c r="O74" s="29"/>
      <c r="P74" s="30"/>
      <c r="Q74" s="29"/>
      <c r="R74" s="32" t="str">
        <f aca="false">IF($B74="","",IF(OR(NOT(ISNUMBER(B74)),B74&lt;46023,B74&gt;46387),"OUT OF 2026","OK"))</f>
        <v/>
      </c>
      <c r="S74" s="29"/>
    </row>
    <row r="75" customFormat="false" ht="15" hidden="false" customHeight="false" outlineLevel="0" collapsed="false">
      <c r="A75" s="27" t="n">
        <v>72</v>
      </c>
      <c r="B75" s="28"/>
      <c r="C75" s="29"/>
      <c r="D75" s="29"/>
      <c r="E75" s="29"/>
      <c r="F75" s="30"/>
      <c r="G75" s="37"/>
      <c r="H75" s="30"/>
      <c r="I75" s="30"/>
      <c r="J75" s="31" t="str">
        <f aca="false">IF($B75="","",H75-I75)</f>
        <v/>
      </c>
      <c r="K75" s="29"/>
      <c r="L75" s="29"/>
      <c r="M75" s="31" t="str">
        <f aca="false">IF($B75="","",IF($L75="",H75,SUMIFS($H$4:$H$253,$L$4:$L$253,$L75)))</f>
        <v/>
      </c>
      <c r="N75" s="32" t="str">
        <f aca="false">IF($B75="","",IF(AND(M75&gt;=2000,F75&gt;0,H75&gt;=300*F75),"Yes","No"))</f>
        <v/>
      </c>
      <c r="O75" s="29"/>
      <c r="P75" s="30"/>
      <c r="Q75" s="29"/>
      <c r="R75" s="32" t="str">
        <f aca="false">IF($B75="","",IF(OR(NOT(ISNUMBER(B75)),B75&lt;46023,B75&gt;46387),"OUT OF 2026","OK"))</f>
        <v/>
      </c>
      <c r="S75" s="29"/>
    </row>
    <row r="76" customFormat="false" ht="15" hidden="false" customHeight="false" outlineLevel="0" collapsed="false">
      <c r="A76" s="27" t="n">
        <v>73</v>
      </c>
      <c r="B76" s="28"/>
      <c r="C76" s="29"/>
      <c r="D76" s="29"/>
      <c r="E76" s="29"/>
      <c r="F76" s="30"/>
      <c r="G76" s="37"/>
      <c r="H76" s="30"/>
      <c r="I76" s="30"/>
      <c r="J76" s="31" t="str">
        <f aca="false">IF($B76="","",H76-I76)</f>
        <v/>
      </c>
      <c r="K76" s="29"/>
      <c r="L76" s="29"/>
      <c r="M76" s="31" t="str">
        <f aca="false">IF($B76="","",IF($L76="",H76,SUMIFS($H$4:$H$253,$L$4:$L$253,$L76)))</f>
        <v/>
      </c>
      <c r="N76" s="32" t="str">
        <f aca="false">IF($B76="","",IF(AND(M76&gt;=2000,F76&gt;0,H76&gt;=300*F76),"Yes","No"))</f>
        <v/>
      </c>
      <c r="O76" s="29"/>
      <c r="P76" s="30"/>
      <c r="Q76" s="29"/>
      <c r="R76" s="32" t="str">
        <f aca="false">IF($B76="","",IF(OR(NOT(ISNUMBER(B76)),B76&lt;46023,B76&gt;46387),"OUT OF 2026","OK"))</f>
        <v/>
      </c>
      <c r="S76" s="29"/>
    </row>
    <row r="77" customFormat="false" ht="15" hidden="false" customHeight="false" outlineLevel="0" collapsed="false">
      <c r="A77" s="27" t="n">
        <v>74</v>
      </c>
      <c r="B77" s="28"/>
      <c r="C77" s="29"/>
      <c r="D77" s="29"/>
      <c r="E77" s="29"/>
      <c r="F77" s="30"/>
      <c r="G77" s="37"/>
      <c r="H77" s="30"/>
      <c r="I77" s="30"/>
      <c r="J77" s="31" t="str">
        <f aca="false">IF($B77="","",H77-I77)</f>
        <v/>
      </c>
      <c r="K77" s="29"/>
      <c r="L77" s="29"/>
      <c r="M77" s="31" t="str">
        <f aca="false">IF($B77="","",IF($L77="",H77,SUMIFS($H$4:$H$253,$L$4:$L$253,$L77)))</f>
        <v/>
      </c>
      <c r="N77" s="32" t="str">
        <f aca="false">IF($B77="","",IF(AND(M77&gt;=2000,F77&gt;0,H77&gt;=300*F77),"Yes","No"))</f>
        <v/>
      </c>
      <c r="O77" s="29"/>
      <c r="P77" s="30"/>
      <c r="Q77" s="29"/>
      <c r="R77" s="32" t="str">
        <f aca="false">IF($B77="","",IF(OR(NOT(ISNUMBER(B77)),B77&lt;46023,B77&gt;46387),"OUT OF 2026","OK"))</f>
        <v/>
      </c>
      <c r="S77" s="29"/>
    </row>
    <row r="78" customFormat="false" ht="15" hidden="false" customHeight="false" outlineLevel="0" collapsed="false">
      <c r="A78" s="27" t="n">
        <v>75</v>
      </c>
      <c r="B78" s="28"/>
      <c r="C78" s="29"/>
      <c r="D78" s="29"/>
      <c r="E78" s="29"/>
      <c r="F78" s="30"/>
      <c r="G78" s="37"/>
      <c r="H78" s="30"/>
      <c r="I78" s="30"/>
      <c r="J78" s="31" t="str">
        <f aca="false">IF($B78="","",H78-I78)</f>
        <v/>
      </c>
      <c r="K78" s="29"/>
      <c r="L78" s="29"/>
      <c r="M78" s="31" t="str">
        <f aca="false">IF($B78="","",IF($L78="",H78,SUMIFS($H$4:$H$253,$L$4:$L$253,$L78)))</f>
        <v/>
      </c>
      <c r="N78" s="32" t="str">
        <f aca="false">IF($B78="","",IF(AND(M78&gt;=2000,F78&gt;0,H78&gt;=300*F78),"Yes","No"))</f>
        <v/>
      </c>
      <c r="O78" s="29"/>
      <c r="P78" s="30"/>
      <c r="Q78" s="29"/>
      <c r="R78" s="32" t="str">
        <f aca="false">IF($B78="","",IF(OR(NOT(ISNUMBER(B78)),B78&lt;46023,B78&gt;46387),"OUT OF 2026","OK"))</f>
        <v/>
      </c>
      <c r="S78" s="29"/>
    </row>
    <row r="79" customFormat="false" ht="15" hidden="false" customHeight="false" outlineLevel="0" collapsed="false">
      <c r="A79" s="27" t="n">
        <v>76</v>
      </c>
      <c r="B79" s="28"/>
      <c r="C79" s="29"/>
      <c r="D79" s="29"/>
      <c r="E79" s="29"/>
      <c r="F79" s="30"/>
      <c r="G79" s="37"/>
      <c r="H79" s="30"/>
      <c r="I79" s="30"/>
      <c r="J79" s="31" t="str">
        <f aca="false">IF($B79="","",H79-I79)</f>
        <v/>
      </c>
      <c r="K79" s="29"/>
      <c r="L79" s="29"/>
      <c r="M79" s="31" t="str">
        <f aca="false">IF($B79="","",IF($L79="",H79,SUMIFS($H$4:$H$253,$L$4:$L$253,$L79)))</f>
        <v/>
      </c>
      <c r="N79" s="32" t="str">
        <f aca="false">IF($B79="","",IF(AND(M79&gt;=2000,F79&gt;0,H79&gt;=300*F79),"Yes","No"))</f>
        <v/>
      </c>
      <c r="O79" s="29"/>
      <c r="P79" s="30"/>
      <c r="Q79" s="29"/>
      <c r="R79" s="32" t="str">
        <f aca="false">IF($B79="","",IF(OR(NOT(ISNUMBER(B79)),B79&lt;46023,B79&gt;46387),"OUT OF 2026","OK"))</f>
        <v/>
      </c>
      <c r="S79" s="29"/>
    </row>
    <row r="80" customFormat="false" ht="15" hidden="false" customHeight="false" outlineLevel="0" collapsed="false">
      <c r="A80" s="27" t="n">
        <v>77</v>
      </c>
      <c r="B80" s="28"/>
      <c r="C80" s="29"/>
      <c r="D80" s="29"/>
      <c r="E80" s="29"/>
      <c r="F80" s="30"/>
      <c r="G80" s="37"/>
      <c r="H80" s="30"/>
      <c r="I80" s="30"/>
      <c r="J80" s="31" t="str">
        <f aca="false">IF($B80="","",H80-I80)</f>
        <v/>
      </c>
      <c r="K80" s="29"/>
      <c r="L80" s="29"/>
      <c r="M80" s="31" t="str">
        <f aca="false">IF($B80="","",IF($L80="",H80,SUMIFS($H$4:$H$253,$L$4:$L$253,$L80)))</f>
        <v/>
      </c>
      <c r="N80" s="32" t="str">
        <f aca="false">IF($B80="","",IF(AND(M80&gt;=2000,F80&gt;0,H80&gt;=300*F80),"Yes","No"))</f>
        <v/>
      </c>
      <c r="O80" s="29"/>
      <c r="P80" s="30"/>
      <c r="Q80" s="29"/>
      <c r="R80" s="32" t="str">
        <f aca="false">IF($B80="","",IF(OR(NOT(ISNUMBER(B80)),B80&lt;46023,B80&gt;46387),"OUT OF 2026","OK"))</f>
        <v/>
      </c>
      <c r="S80" s="29"/>
    </row>
    <row r="81" customFormat="false" ht="15" hidden="false" customHeight="false" outlineLevel="0" collapsed="false">
      <c r="A81" s="27" t="n">
        <v>78</v>
      </c>
      <c r="B81" s="28"/>
      <c r="C81" s="29"/>
      <c r="D81" s="29"/>
      <c r="E81" s="29"/>
      <c r="F81" s="30"/>
      <c r="G81" s="37"/>
      <c r="H81" s="30"/>
      <c r="I81" s="30"/>
      <c r="J81" s="31" t="str">
        <f aca="false">IF($B81="","",H81-I81)</f>
        <v/>
      </c>
      <c r="K81" s="29"/>
      <c r="L81" s="29"/>
      <c r="M81" s="31" t="str">
        <f aca="false">IF($B81="","",IF($L81="",H81,SUMIFS($H$4:$H$253,$L$4:$L$253,$L81)))</f>
        <v/>
      </c>
      <c r="N81" s="32" t="str">
        <f aca="false">IF($B81="","",IF(AND(M81&gt;=2000,F81&gt;0,H81&gt;=300*F81),"Yes","No"))</f>
        <v/>
      </c>
      <c r="O81" s="29"/>
      <c r="P81" s="30"/>
      <c r="Q81" s="29"/>
      <c r="R81" s="32" t="str">
        <f aca="false">IF($B81="","",IF(OR(NOT(ISNUMBER(B81)),B81&lt;46023,B81&gt;46387),"OUT OF 2026","OK"))</f>
        <v/>
      </c>
      <c r="S81" s="29"/>
    </row>
    <row r="82" customFormat="false" ht="15" hidden="false" customHeight="false" outlineLevel="0" collapsed="false">
      <c r="A82" s="27" t="n">
        <v>79</v>
      </c>
      <c r="B82" s="28"/>
      <c r="C82" s="29"/>
      <c r="D82" s="29"/>
      <c r="E82" s="29"/>
      <c r="F82" s="30"/>
      <c r="G82" s="37"/>
      <c r="H82" s="30"/>
      <c r="I82" s="30"/>
      <c r="J82" s="31" t="str">
        <f aca="false">IF($B82="","",H82-I82)</f>
        <v/>
      </c>
      <c r="K82" s="29"/>
      <c r="L82" s="29"/>
      <c r="M82" s="31" t="str">
        <f aca="false">IF($B82="","",IF($L82="",H82,SUMIFS($H$4:$H$253,$L$4:$L$253,$L82)))</f>
        <v/>
      </c>
      <c r="N82" s="32" t="str">
        <f aca="false">IF($B82="","",IF(AND(M82&gt;=2000,F82&gt;0,H82&gt;=300*F82),"Yes","No"))</f>
        <v/>
      </c>
      <c r="O82" s="29"/>
      <c r="P82" s="30"/>
      <c r="Q82" s="29"/>
      <c r="R82" s="32" t="str">
        <f aca="false">IF($B82="","",IF(OR(NOT(ISNUMBER(B82)),B82&lt;46023,B82&gt;46387),"OUT OF 2026","OK"))</f>
        <v/>
      </c>
      <c r="S82" s="29"/>
    </row>
    <row r="83" customFormat="false" ht="15" hidden="false" customHeight="false" outlineLevel="0" collapsed="false">
      <c r="A83" s="27" t="n">
        <v>80</v>
      </c>
      <c r="B83" s="28"/>
      <c r="C83" s="29"/>
      <c r="D83" s="29"/>
      <c r="E83" s="29"/>
      <c r="F83" s="30"/>
      <c r="G83" s="37"/>
      <c r="H83" s="30"/>
      <c r="I83" s="30"/>
      <c r="J83" s="31" t="str">
        <f aca="false">IF($B83="","",H83-I83)</f>
        <v/>
      </c>
      <c r="K83" s="29"/>
      <c r="L83" s="29"/>
      <c r="M83" s="31" t="str">
        <f aca="false">IF($B83="","",IF($L83="",H83,SUMIFS($H$4:$H$253,$L$4:$L$253,$L83)))</f>
        <v/>
      </c>
      <c r="N83" s="32" t="str">
        <f aca="false">IF($B83="","",IF(AND(M83&gt;=2000,F83&gt;0,H83&gt;=300*F83),"Yes","No"))</f>
        <v/>
      </c>
      <c r="O83" s="29"/>
      <c r="P83" s="30"/>
      <c r="Q83" s="29"/>
      <c r="R83" s="32" t="str">
        <f aca="false">IF($B83="","",IF(OR(NOT(ISNUMBER(B83)),B83&lt;46023,B83&gt;46387),"OUT OF 2026","OK"))</f>
        <v/>
      </c>
      <c r="S83" s="29"/>
    </row>
    <row r="84" customFormat="false" ht="15" hidden="false" customHeight="false" outlineLevel="0" collapsed="false">
      <c r="A84" s="27" t="n">
        <v>81</v>
      </c>
      <c r="B84" s="28"/>
      <c r="C84" s="29"/>
      <c r="D84" s="29"/>
      <c r="E84" s="29"/>
      <c r="F84" s="30"/>
      <c r="G84" s="37"/>
      <c r="H84" s="30"/>
      <c r="I84" s="30"/>
      <c r="J84" s="31" t="str">
        <f aca="false">IF($B84="","",H84-I84)</f>
        <v/>
      </c>
      <c r="K84" s="29"/>
      <c r="L84" s="29"/>
      <c r="M84" s="31" t="str">
        <f aca="false">IF($B84="","",IF($L84="",H84,SUMIFS($H$4:$H$253,$L$4:$L$253,$L84)))</f>
        <v/>
      </c>
      <c r="N84" s="32" t="str">
        <f aca="false">IF($B84="","",IF(AND(M84&gt;=2000,F84&gt;0,H84&gt;=300*F84),"Yes","No"))</f>
        <v/>
      </c>
      <c r="O84" s="29"/>
      <c r="P84" s="30"/>
      <c r="Q84" s="29"/>
      <c r="R84" s="32" t="str">
        <f aca="false">IF($B84="","",IF(OR(NOT(ISNUMBER(B84)),B84&lt;46023,B84&gt;46387),"OUT OF 2026","OK"))</f>
        <v/>
      </c>
      <c r="S84" s="29"/>
    </row>
    <row r="85" customFormat="false" ht="15" hidden="false" customHeight="false" outlineLevel="0" collapsed="false">
      <c r="A85" s="27" t="n">
        <v>82</v>
      </c>
      <c r="B85" s="28"/>
      <c r="C85" s="29"/>
      <c r="D85" s="29"/>
      <c r="E85" s="29"/>
      <c r="F85" s="30"/>
      <c r="G85" s="37"/>
      <c r="H85" s="30"/>
      <c r="I85" s="30"/>
      <c r="J85" s="31" t="str">
        <f aca="false">IF($B85="","",H85-I85)</f>
        <v/>
      </c>
      <c r="K85" s="29"/>
      <c r="L85" s="29"/>
      <c r="M85" s="31" t="str">
        <f aca="false">IF($B85="","",IF($L85="",H85,SUMIFS($H$4:$H$253,$L$4:$L$253,$L85)))</f>
        <v/>
      </c>
      <c r="N85" s="32" t="str">
        <f aca="false">IF($B85="","",IF(AND(M85&gt;=2000,F85&gt;0,H85&gt;=300*F85),"Yes","No"))</f>
        <v/>
      </c>
      <c r="O85" s="29"/>
      <c r="P85" s="30"/>
      <c r="Q85" s="29"/>
      <c r="R85" s="32" t="str">
        <f aca="false">IF($B85="","",IF(OR(NOT(ISNUMBER(B85)),B85&lt;46023,B85&gt;46387),"OUT OF 2026","OK"))</f>
        <v/>
      </c>
      <c r="S85" s="29"/>
    </row>
    <row r="86" customFormat="false" ht="15" hidden="false" customHeight="false" outlineLevel="0" collapsed="false">
      <c r="A86" s="27" t="n">
        <v>83</v>
      </c>
      <c r="B86" s="28"/>
      <c r="C86" s="29"/>
      <c r="D86" s="29"/>
      <c r="E86" s="29"/>
      <c r="F86" s="30"/>
      <c r="G86" s="37"/>
      <c r="H86" s="30"/>
      <c r="I86" s="30"/>
      <c r="J86" s="31" t="str">
        <f aca="false">IF($B86="","",H86-I86)</f>
        <v/>
      </c>
      <c r="K86" s="29"/>
      <c r="L86" s="29"/>
      <c r="M86" s="31" t="str">
        <f aca="false">IF($B86="","",IF($L86="",H86,SUMIFS($H$4:$H$253,$L$4:$L$253,$L86)))</f>
        <v/>
      </c>
      <c r="N86" s="32" t="str">
        <f aca="false">IF($B86="","",IF(AND(M86&gt;=2000,F86&gt;0,H86&gt;=300*F86),"Yes","No"))</f>
        <v/>
      </c>
      <c r="O86" s="29"/>
      <c r="P86" s="30"/>
      <c r="Q86" s="29"/>
      <c r="R86" s="32" t="str">
        <f aca="false">IF($B86="","",IF(OR(NOT(ISNUMBER(B86)),B86&lt;46023,B86&gt;46387),"OUT OF 2026","OK"))</f>
        <v/>
      </c>
      <c r="S86" s="29"/>
    </row>
    <row r="87" customFormat="false" ht="15" hidden="false" customHeight="false" outlineLevel="0" collapsed="false">
      <c r="A87" s="27" t="n">
        <v>84</v>
      </c>
      <c r="B87" s="28"/>
      <c r="C87" s="29"/>
      <c r="D87" s="29"/>
      <c r="E87" s="29"/>
      <c r="F87" s="30"/>
      <c r="G87" s="37"/>
      <c r="H87" s="30"/>
      <c r="I87" s="30"/>
      <c r="J87" s="31" t="str">
        <f aca="false">IF($B87="","",H87-I87)</f>
        <v/>
      </c>
      <c r="K87" s="29"/>
      <c r="L87" s="29"/>
      <c r="M87" s="31" t="str">
        <f aca="false">IF($B87="","",IF($L87="",H87,SUMIFS($H$4:$H$253,$L$4:$L$253,$L87)))</f>
        <v/>
      </c>
      <c r="N87" s="32" t="str">
        <f aca="false">IF($B87="","",IF(AND(M87&gt;=2000,F87&gt;0,H87&gt;=300*F87),"Yes","No"))</f>
        <v/>
      </c>
      <c r="O87" s="29"/>
      <c r="P87" s="30"/>
      <c r="Q87" s="29"/>
      <c r="R87" s="32" t="str">
        <f aca="false">IF($B87="","",IF(OR(NOT(ISNUMBER(B87)),B87&lt;46023,B87&gt;46387),"OUT OF 2026","OK"))</f>
        <v/>
      </c>
      <c r="S87" s="29"/>
    </row>
    <row r="88" customFormat="false" ht="15" hidden="false" customHeight="false" outlineLevel="0" collapsed="false">
      <c r="A88" s="27" t="n">
        <v>85</v>
      </c>
      <c r="B88" s="28"/>
      <c r="C88" s="29"/>
      <c r="D88" s="29"/>
      <c r="E88" s="29"/>
      <c r="F88" s="30"/>
      <c r="G88" s="37"/>
      <c r="H88" s="30"/>
      <c r="I88" s="30"/>
      <c r="J88" s="31" t="str">
        <f aca="false">IF($B88="","",H88-I88)</f>
        <v/>
      </c>
      <c r="K88" s="29"/>
      <c r="L88" s="29"/>
      <c r="M88" s="31" t="str">
        <f aca="false">IF($B88="","",IF($L88="",H88,SUMIFS($H$4:$H$253,$L$4:$L$253,$L88)))</f>
        <v/>
      </c>
      <c r="N88" s="32" t="str">
        <f aca="false">IF($B88="","",IF(AND(M88&gt;=2000,F88&gt;0,H88&gt;=300*F88),"Yes","No"))</f>
        <v/>
      </c>
      <c r="O88" s="29"/>
      <c r="P88" s="30"/>
      <c r="Q88" s="29"/>
      <c r="R88" s="32" t="str">
        <f aca="false">IF($B88="","",IF(OR(NOT(ISNUMBER(B88)),B88&lt;46023,B88&gt;46387),"OUT OF 2026","OK"))</f>
        <v/>
      </c>
      <c r="S88" s="29"/>
    </row>
    <row r="89" customFormat="false" ht="15" hidden="false" customHeight="false" outlineLevel="0" collapsed="false">
      <c r="A89" s="27" t="n">
        <v>86</v>
      </c>
      <c r="B89" s="28"/>
      <c r="C89" s="29"/>
      <c r="D89" s="29"/>
      <c r="E89" s="29"/>
      <c r="F89" s="30"/>
      <c r="G89" s="37"/>
      <c r="H89" s="30"/>
      <c r="I89" s="30"/>
      <c r="J89" s="31" t="str">
        <f aca="false">IF($B89="","",H89-I89)</f>
        <v/>
      </c>
      <c r="K89" s="29"/>
      <c r="L89" s="29"/>
      <c r="M89" s="31" t="str">
        <f aca="false">IF($B89="","",IF($L89="",H89,SUMIFS($H$4:$H$253,$L$4:$L$253,$L89)))</f>
        <v/>
      </c>
      <c r="N89" s="32" t="str">
        <f aca="false">IF($B89="","",IF(AND(M89&gt;=2000,F89&gt;0,H89&gt;=300*F89),"Yes","No"))</f>
        <v/>
      </c>
      <c r="O89" s="29"/>
      <c r="P89" s="30"/>
      <c r="Q89" s="29"/>
      <c r="R89" s="32" t="str">
        <f aca="false">IF($B89="","",IF(OR(NOT(ISNUMBER(B89)),B89&lt;46023,B89&gt;46387),"OUT OF 2026","OK"))</f>
        <v/>
      </c>
      <c r="S89" s="29"/>
    </row>
    <row r="90" customFormat="false" ht="15" hidden="false" customHeight="false" outlineLevel="0" collapsed="false">
      <c r="A90" s="27" t="n">
        <v>87</v>
      </c>
      <c r="B90" s="28"/>
      <c r="C90" s="29"/>
      <c r="D90" s="29"/>
      <c r="E90" s="29"/>
      <c r="F90" s="30"/>
      <c r="G90" s="37"/>
      <c r="H90" s="30"/>
      <c r="I90" s="30"/>
      <c r="J90" s="31" t="str">
        <f aca="false">IF($B90="","",H90-I90)</f>
        <v/>
      </c>
      <c r="K90" s="29"/>
      <c r="L90" s="29"/>
      <c r="M90" s="31" t="str">
        <f aca="false">IF($B90="","",IF($L90="",H90,SUMIFS($H$4:$H$253,$L$4:$L$253,$L90)))</f>
        <v/>
      </c>
      <c r="N90" s="32" t="str">
        <f aca="false">IF($B90="","",IF(AND(M90&gt;=2000,F90&gt;0,H90&gt;=300*F90),"Yes","No"))</f>
        <v/>
      </c>
      <c r="O90" s="29"/>
      <c r="P90" s="30"/>
      <c r="Q90" s="29"/>
      <c r="R90" s="32" t="str">
        <f aca="false">IF($B90="","",IF(OR(NOT(ISNUMBER(B90)),B90&lt;46023,B90&gt;46387),"OUT OF 2026","OK"))</f>
        <v/>
      </c>
      <c r="S90" s="29"/>
    </row>
    <row r="91" customFormat="false" ht="15" hidden="false" customHeight="false" outlineLevel="0" collapsed="false">
      <c r="A91" s="27" t="n">
        <v>88</v>
      </c>
      <c r="B91" s="28"/>
      <c r="C91" s="29"/>
      <c r="D91" s="29"/>
      <c r="E91" s="29"/>
      <c r="F91" s="30"/>
      <c r="G91" s="37"/>
      <c r="H91" s="30"/>
      <c r="I91" s="30"/>
      <c r="J91" s="31" t="str">
        <f aca="false">IF($B91="","",H91-I91)</f>
        <v/>
      </c>
      <c r="K91" s="29"/>
      <c r="L91" s="29"/>
      <c r="M91" s="31" t="str">
        <f aca="false">IF($B91="","",IF($L91="",H91,SUMIFS($H$4:$H$253,$L$4:$L$253,$L91)))</f>
        <v/>
      </c>
      <c r="N91" s="32" t="str">
        <f aca="false">IF($B91="","",IF(AND(M91&gt;=2000,F91&gt;0,H91&gt;=300*F91),"Yes","No"))</f>
        <v/>
      </c>
      <c r="O91" s="29"/>
      <c r="P91" s="30"/>
      <c r="Q91" s="29"/>
      <c r="R91" s="32" t="str">
        <f aca="false">IF($B91="","",IF(OR(NOT(ISNUMBER(B91)),B91&lt;46023,B91&gt;46387),"OUT OF 2026","OK"))</f>
        <v/>
      </c>
      <c r="S91" s="29"/>
    </row>
    <row r="92" customFormat="false" ht="15" hidden="false" customHeight="false" outlineLevel="0" collapsed="false">
      <c r="A92" s="27" t="n">
        <v>89</v>
      </c>
      <c r="B92" s="28"/>
      <c r="C92" s="29"/>
      <c r="D92" s="29"/>
      <c r="E92" s="29"/>
      <c r="F92" s="30"/>
      <c r="G92" s="37"/>
      <c r="H92" s="30"/>
      <c r="I92" s="30"/>
      <c r="J92" s="31" t="str">
        <f aca="false">IF($B92="","",H92-I92)</f>
        <v/>
      </c>
      <c r="K92" s="29"/>
      <c r="L92" s="29"/>
      <c r="M92" s="31" t="str">
        <f aca="false">IF($B92="","",IF($L92="",H92,SUMIFS($H$4:$H$253,$L$4:$L$253,$L92)))</f>
        <v/>
      </c>
      <c r="N92" s="32" t="str">
        <f aca="false">IF($B92="","",IF(AND(M92&gt;=2000,F92&gt;0,H92&gt;=300*F92),"Yes","No"))</f>
        <v/>
      </c>
      <c r="O92" s="29"/>
      <c r="P92" s="30"/>
      <c r="Q92" s="29"/>
      <c r="R92" s="32" t="str">
        <f aca="false">IF($B92="","",IF(OR(NOT(ISNUMBER(B92)),B92&lt;46023,B92&gt;46387),"OUT OF 2026","OK"))</f>
        <v/>
      </c>
      <c r="S92" s="29"/>
    </row>
    <row r="93" customFormat="false" ht="15" hidden="false" customHeight="false" outlineLevel="0" collapsed="false">
      <c r="A93" s="27" t="n">
        <v>90</v>
      </c>
      <c r="B93" s="28"/>
      <c r="C93" s="29"/>
      <c r="D93" s="29"/>
      <c r="E93" s="29"/>
      <c r="F93" s="30"/>
      <c r="G93" s="37"/>
      <c r="H93" s="30"/>
      <c r="I93" s="30"/>
      <c r="J93" s="31" t="str">
        <f aca="false">IF($B93="","",H93-I93)</f>
        <v/>
      </c>
      <c r="K93" s="29"/>
      <c r="L93" s="29"/>
      <c r="M93" s="31" t="str">
        <f aca="false">IF($B93="","",IF($L93="",H93,SUMIFS($H$4:$H$253,$L$4:$L$253,$L93)))</f>
        <v/>
      </c>
      <c r="N93" s="32" t="str">
        <f aca="false">IF($B93="","",IF(AND(M93&gt;=2000,F93&gt;0,H93&gt;=300*F93),"Yes","No"))</f>
        <v/>
      </c>
      <c r="O93" s="29"/>
      <c r="P93" s="30"/>
      <c r="Q93" s="29"/>
      <c r="R93" s="32" t="str">
        <f aca="false">IF($B93="","",IF(OR(NOT(ISNUMBER(B93)),B93&lt;46023,B93&gt;46387),"OUT OF 2026","OK"))</f>
        <v/>
      </c>
      <c r="S93" s="29"/>
    </row>
    <row r="94" customFormat="false" ht="15" hidden="false" customHeight="false" outlineLevel="0" collapsed="false">
      <c r="A94" s="27" t="n">
        <v>91</v>
      </c>
      <c r="B94" s="28"/>
      <c r="C94" s="29"/>
      <c r="D94" s="29"/>
      <c r="E94" s="29"/>
      <c r="F94" s="30"/>
      <c r="G94" s="37"/>
      <c r="H94" s="30"/>
      <c r="I94" s="30"/>
      <c r="J94" s="31" t="str">
        <f aca="false">IF($B94="","",H94-I94)</f>
        <v/>
      </c>
      <c r="K94" s="29"/>
      <c r="L94" s="29"/>
      <c r="M94" s="31" t="str">
        <f aca="false">IF($B94="","",IF($L94="",H94,SUMIFS($H$4:$H$253,$L$4:$L$253,$L94)))</f>
        <v/>
      </c>
      <c r="N94" s="32" t="str">
        <f aca="false">IF($B94="","",IF(AND(M94&gt;=2000,F94&gt;0,H94&gt;=300*F94),"Yes","No"))</f>
        <v/>
      </c>
      <c r="O94" s="29"/>
      <c r="P94" s="30"/>
      <c r="Q94" s="29"/>
      <c r="R94" s="32" t="str">
        <f aca="false">IF($B94="","",IF(OR(NOT(ISNUMBER(B94)),B94&lt;46023,B94&gt;46387),"OUT OF 2026","OK"))</f>
        <v/>
      </c>
      <c r="S94" s="29"/>
    </row>
    <row r="95" customFormat="false" ht="15" hidden="false" customHeight="false" outlineLevel="0" collapsed="false">
      <c r="A95" s="27" t="n">
        <v>92</v>
      </c>
      <c r="B95" s="28"/>
      <c r="C95" s="29"/>
      <c r="D95" s="29"/>
      <c r="E95" s="29"/>
      <c r="F95" s="30"/>
      <c r="G95" s="37"/>
      <c r="H95" s="30"/>
      <c r="I95" s="30"/>
      <c r="J95" s="31" t="str">
        <f aca="false">IF($B95="","",H95-I95)</f>
        <v/>
      </c>
      <c r="K95" s="29"/>
      <c r="L95" s="29"/>
      <c r="M95" s="31" t="str">
        <f aca="false">IF($B95="","",IF($L95="",H95,SUMIFS($H$4:$H$253,$L$4:$L$253,$L95)))</f>
        <v/>
      </c>
      <c r="N95" s="32" t="str">
        <f aca="false">IF($B95="","",IF(AND(M95&gt;=2000,F95&gt;0,H95&gt;=300*F95),"Yes","No"))</f>
        <v/>
      </c>
      <c r="O95" s="29"/>
      <c r="P95" s="30"/>
      <c r="Q95" s="29"/>
      <c r="R95" s="32" t="str">
        <f aca="false">IF($B95="","",IF(OR(NOT(ISNUMBER(B95)),B95&lt;46023,B95&gt;46387),"OUT OF 2026","OK"))</f>
        <v/>
      </c>
      <c r="S95" s="29"/>
    </row>
    <row r="96" customFormat="false" ht="15" hidden="false" customHeight="false" outlineLevel="0" collapsed="false">
      <c r="A96" s="27" t="n">
        <v>93</v>
      </c>
      <c r="B96" s="28"/>
      <c r="C96" s="29"/>
      <c r="D96" s="29"/>
      <c r="E96" s="29"/>
      <c r="F96" s="30"/>
      <c r="G96" s="37"/>
      <c r="H96" s="30"/>
      <c r="I96" s="30"/>
      <c r="J96" s="31" t="str">
        <f aca="false">IF($B96="","",H96-I96)</f>
        <v/>
      </c>
      <c r="K96" s="29"/>
      <c r="L96" s="29"/>
      <c r="M96" s="31" t="str">
        <f aca="false">IF($B96="","",IF($L96="",H96,SUMIFS($H$4:$H$253,$L$4:$L$253,$L96)))</f>
        <v/>
      </c>
      <c r="N96" s="32" t="str">
        <f aca="false">IF($B96="","",IF(AND(M96&gt;=2000,F96&gt;0,H96&gt;=300*F96),"Yes","No"))</f>
        <v/>
      </c>
      <c r="O96" s="29"/>
      <c r="P96" s="30"/>
      <c r="Q96" s="29"/>
      <c r="R96" s="32" t="str">
        <f aca="false">IF($B96="","",IF(OR(NOT(ISNUMBER(B96)),B96&lt;46023,B96&gt;46387),"OUT OF 2026","OK"))</f>
        <v/>
      </c>
      <c r="S96" s="29"/>
    </row>
    <row r="97" customFormat="false" ht="15" hidden="false" customHeight="false" outlineLevel="0" collapsed="false">
      <c r="A97" s="27" t="n">
        <v>94</v>
      </c>
      <c r="B97" s="28"/>
      <c r="C97" s="29"/>
      <c r="D97" s="29"/>
      <c r="E97" s="29"/>
      <c r="F97" s="30"/>
      <c r="G97" s="37"/>
      <c r="H97" s="30"/>
      <c r="I97" s="30"/>
      <c r="J97" s="31" t="str">
        <f aca="false">IF($B97="","",H97-I97)</f>
        <v/>
      </c>
      <c r="K97" s="29"/>
      <c r="L97" s="29"/>
      <c r="M97" s="31" t="str">
        <f aca="false">IF($B97="","",IF($L97="",H97,SUMIFS($H$4:$H$253,$L$4:$L$253,$L97)))</f>
        <v/>
      </c>
      <c r="N97" s="32" t="str">
        <f aca="false">IF($B97="","",IF(AND(M97&gt;=2000,F97&gt;0,H97&gt;=300*F97),"Yes","No"))</f>
        <v/>
      </c>
      <c r="O97" s="29"/>
      <c r="P97" s="30"/>
      <c r="Q97" s="29"/>
      <c r="R97" s="32" t="str">
        <f aca="false">IF($B97="","",IF(OR(NOT(ISNUMBER(B97)),B97&lt;46023,B97&gt;46387),"OUT OF 2026","OK"))</f>
        <v/>
      </c>
      <c r="S97" s="29"/>
    </row>
    <row r="98" customFormat="false" ht="15" hidden="false" customHeight="false" outlineLevel="0" collapsed="false">
      <c r="A98" s="27" t="n">
        <v>95</v>
      </c>
      <c r="B98" s="28"/>
      <c r="C98" s="29"/>
      <c r="D98" s="29"/>
      <c r="E98" s="29"/>
      <c r="F98" s="30"/>
      <c r="G98" s="37"/>
      <c r="H98" s="30"/>
      <c r="I98" s="30"/>
      <c r="J98" s="31" t="str">
        <f aca="false">IF($B98="","",H98-I98)</f>
        <v/>
      </c>
      <c r="K98" s="29"/>
      <c r="L98" s="29"/>
      <c r="M98" s="31" t="str">
        <f aca="false">IF($B98="","",IF($L98="",H98,SUMIFS($H$4:$H$253,$L$4:$L$253,$L98)))</f>
        <v/>
      </c>
      <c r="N98" s="32" t="str">
        <f aca="false">IF($B98="","",IF(AND(M98&gt;=2000,F98&gt;0,H98&gt;=300*F98),"Yes","No"))</f>
        <v/>
      </c>
      <c r="O98" s="29"/>
      <c r="P98" s="30"/>
      <c r="Q98" s="29"/>
      <c r="R98" s="32" t="str">
        <f aca="false">IF($B98="","",IF(OR(NOT(ISNUMBER(B98)),B98&lt;46023,B98&gt;46387),"OUT OF 2026","OK"))</f>
        <v/>
      </c>
      <c r="S98" s="29"/>
    </row>
    <row r="99" customFormat="false" ht="15" hidden="false" customHeight="false" outlineLevel="0" collapsed="false">
      <c r="A99" s="27" t="n">
        <v>96</v>
      </c>
      <c r="B99" s="28"/>
      <c r="C99" s="29"/>
      <c r="D99" s="29"/>
      <c r="E99" s="29"/>
      <c r="F99" s="30"/>
      <c r="G99" s="37"/>
      <c r="H99" s="30"/>
      <c r="I99" s="30"/>
      <c r="J99" s="31" t="str">
        <f aca="false">IF($B99="","",H99-I99)</f>
        <v/>
      </c>
      <c r="K99" s="29"/>
      <c r="L99" s="29"/>
      <c r="M99" s="31" t="str">
        <f aca="false">IF($B99="","",IF($L99="",H99,SUMIFS($H$4:$H$253,$L$4:$L$253,$L99)))</f>
        <v/>
      </c>
      <c r="N99" s="32" t="str">
        <f aca="false">IF($B99="","",IF(AND(M99&gt;=2000,F99&gt;0,H99&gt;=300*F99),"Yes","No"))</f>
        <v/>
      </c>
      <c r="O99" s="29"/>
      <c r="P99" s="30"/>
      <c r="Q99" s="29"/>
      <c r="R99" s="32" t="str">
        <f aca="false">IF($B99="","",IF(OR(NOT(ISNUMBER(B99)),B99&lt;46023,B99&gt;46387),"OUT OF 2026","OK"))</f>
        <v/>
      </c>
      <c r="S99" s="29"/>
    </row>
    <row r="100" customFormat="false" ht="15" hidden="false" customHeight="false" outlineLevel="0" collapsed="false">
      <c r="A100" s="27" t="n">
        <v>97</v>
      </c>
      <c r="B100" s="28"/>
      <c r="C100" s="29"/>
      <c r="D100" s="29"/>
      <c r="E100" s="29"/>
      <c r="F100" s="30"/>
      <c r="G100" s="37"/>
      <c r="H100" s="30"/>
      <c r="I100" s="30"/>
      <c r="J100" s="31" t="str">
        <f aca="false">IF($B100="","",H100-I100)</f>
        <v/>
      </c>
      <c r="K100" s="29"/>
      <c r="L100" s="29"/>
      <c r="M100" s="31" t="str">
        <f aca="false">IF($B100="","",IF($L100="",H100,SUMIFS($H$4:$H$253,$L$4:$L$253,$L100)))</f>
        <v/>
      </c>
      <c r="N100" s="32" t="str">
        <f aca="false">IF($B100="","",IF(AND(M100&gt;=2000,F100&gt;0,H100&gt;=300*F100),"Yes","No"))</f>
        <v/>
      </c>
      <c r="O100" s="29"/>
      <c r="P100" s="30"/>
      <c r="Q100" s="29"/>
      <c r="R100" s="32" t="str">
        <f aca="false">IF($B100="","",IF(OR(NOT(ISNUMBER(B100)),B100&lt;46023,B100&gt;46387),"OUT OF 2026","OK"))</f>
        <v/>
      </c>
      <c r="S100" s="29"/>
    </row>
    <row r="101" customFormat="false" ht="15" hidden="false" customHeight="false" outlineLevel="0" collapsed="false">
      <c r="A101" s="27" t="n">
        <v>98</v>
      </c>
      <c r="B101" s="28"/>
      <c r="C101" s="29"/>
      <c r="D101" s="29"/>
      <c r="E101" s="29"/>
      <c r="F101" s="30"/>
      <c r="G101" s="37"/>
      <c r="H101" s="30"/>
      <c r="I101" s="30"/>
      <c r="J101" s="31" t="str">
        <f aca="false">IF($B101="","",H101-I101)</f>
        <v/>
      </c>
      <c r="K101" s="29"/>
      <c r="L101" s="29"/>
      <c r="M101" s="31" t="str">
        <f aca="false">IF($B101="","",IF($L101="",H101,SUMIFS($H$4:$H$253,$L$4:$L$253,$L101)))</f>
        <v/>
      </c>
      <c r="N101" s="32" t="str">
        <f aca="false">IF($B101="","",IF(AND(M101&gt;=2000,F101&gt;0,H101&gt;=300*F101),"Yes","No"))</f>
        <v/>
      </c>
      <c r="O101" s="29"/>
      <c r="P101" s="30"/>
      <c r="Q101" s="29"/>
      <c r="R101" s="32" t="str">
        <f aca="false">IF($B101="","",IF(OR(NOT(ISNUMBER(B101)),B101&lt;46023,B101&gt;46387),"OUT OF 2026","OK"))</f>
        <v/>
      </c>
      <c r="S101" s="29"/>
    </row>
    <row r="102" customFormat="false" ht="15" hidden="false" customHeight="false" outlineLevel="0" collapsed="false">
      <c r="A102" s="27" t="n">
        <v>99</v>
      </c>
      <c r="B102" s="28"/>
      <c r="C102" s="29"/>
      <c r="D102" s="29"/>
      <c r="E102" s="29"/>
      <c r="F102" s="30"/>
      <c r="G102" s="37"/>
      <c r="H102" s="30"/>
      <c r="I102" s="30"/>
      <c r="J102" s="31" t="str">
        <f aca="false">IF($B102="","",H102-I102)</f>
        <v/>
      </c>
      <c r="K102" s="29"/>
      <c r="L102" s="29"/>
      <c r="M102" s="31" t="str">
        <f aca="false">IF($B102="","",IF($L102="",H102,SUMIFS($H$4:$H$253,$L$4:$L$253,$L102)))</f>
        <v/>
      </c>
      <c r="N102" s="32" t="str">
        <f aca="false">IF($B102="","",IF(AND(M102&gt;=2000,F102&gt;0,H102&gt;=300*F102),"Yes","No"))</f>
        <v/>
      </c>
      <c r="O102" s="29"/>
      <c r="P102" s="30"/>
      <c r="Q102" s="29"/>
      <c r="R102" s="32" t="str">
        <f aca="false">IF($B102="","",IF(OR(NOT(ISNUMBER(B102)),B102&lt;46023,B102&gt;46387),"OUT OF 2026","OK"))</f>
        <v/>
      </c>
      <c r="S102" s="29"/>
    </row>
    <row r="103" customFormat="false" ht="15" hidden="false" customHeight="false" outlineLevel="0" collapsed="false">
      <c r="A103" s="27" t="n">
        <v>100</v>
      </c>
      <c r="B103" s="28"/>
      <c r="C103" s="29"/>
      <c r="D103" s="29"/>
      <c r="E103" s="29"/>
      <c r="F103" s="30"/>
      <c r="G103" s="37"/>
      <c r="H103" s="30"/>
      <c r="I103" s="30"/>
      <c r="J103" s="31" t="str">
        <f aca="false">IF($B103="","",H103-I103)</f>
        <v/>
      </c>
      <c r="K103" s="29"/>
      <c r="L103" s="29"/>
      <c r="M103" s="31" t="str">
        <f aca="false">IF($B103="","",IF($L103="",H103,SUMIFS($H$4:$H$253,$L$4:$L$253,$L103)))</f>
        <v/>
      </c>
      <c r="N103" s="32" t="str">
        <f aca="false">IF($B103="","",IF(AND(M103&gt;=2000,F103&gt;0,H103&gt;=300*F103),"Yes","No"))</f>
        <v/>
      </c>
      <c r="O103" s="29"/>
      <c r="P103" s="30"/>
      <c r="Q103" s="29"/>
      <c r="R103" s="32" t="str">
        <f aca="false">IF($B103="","",IF(OR(NOT(ISNUMBER(B103)),B103&lt;46023,B103&gt;46387),"OUT OF 2026","OK"))</f>
        <v/>
      </c>
      <c r="S103" s="29"/>
    </row>
    <row r="104" customFormat="false" ht="15" hidden="false" customHeight="false" outlineLevel="0" collapsed="false">
      <c r="A104" s="27" t="n">
        <v>101</v>
      </c>
      <c r="B104" s="28"/>
      <c r="C104" s="29"/>
      <c r="D104" s="29"/>
      <c r="E104" s="29"/>
      <c r="F104" s="30"/>
      <c r="G104" s="37"/>
      <c r="H104" s="30"/>
      <c r="I104" s="30"/>
      <c r="J104" s="31" t="str">
        <f aca="false">IF($B104="","",H104-I104)</f>
        <v/>
      </c>
      <c r="K104" s="29"/>
      <c r="L104" s="29"/>
      <c r="M104" s="31" t="str">
        <f aca="false">IF($B104="","",IF($L104="",H104,SUMIFS($H$4:$H$253,$L$4:$L$253,$L104)))</f>
        <v/>
      </c>
      <c r="N104" s="32" t="str">
        <f aca="false">IF($B104="","",IF(AND(M104&gt;=2000,F104&gt;0,H104&gt;=300*F104),"Yes","No"))</f>
        <v/>
      </c>
      <c r="O104" s="29"/>
      <c r="P104" s="30"/>
      <c r="Q104" s="29"/>
      <c r="R104" s="32" t="str">
        <f aca="false">IF($B104="","",IF(OR(NOT(ISNUMBER(B104)),B104&lt;46023,B104&gt;46387),"OUT OF 2026","OK"))</f>
        <v/>
      </c>
      <c r="S104" s="29"/>
    </row>
    <row r="105" customFormat="false" ht="15" hidden="false" customHeight="false" outlineLevel="0" collapsed="false">
      <c r="A105" s="27" t="n">
        <v>102</v>
      </c>
      <c r="B105" s="28"/>
      <c r="C105" s="29"/>
      <c r="D105" s="29"/>
      <c r="E105" s="29"/>
      <c r="F105" s="30"/>
      <c r="G105" s="37"/>
      <c r="H105" s="30"/>
      <c r="I105" s="30"/>
      <c r="J105" s="31" t="str">
        <f aca="false">IF($B105="","",H105-I105)</f>
        <v/>
      </c>
      <c r="K105" s="29"/>
      <c r="L105" s="29"/>
      <c r="M105" s="31" t="str">
        <f aca="false">IF($B105="","",IF($L105="",H105,SUMIFS($H$4:$H$253,$L$4:$L$253,$L105)))</f>
        <v/>
      </c>
      <c r="N105" s="32" t="str">
        <f aca="false">IF($B105="","",IF(AND(M105&gt;=2000,F105&gt;0,H105&gt;=300*F105),"Yes","No"))</f>
        <v/>
      </c>
      <c r="O105" s="29"/>
      <c r="P105" s="30"/>
      <c r="Q105" s="29"/>
      <c r="R105" s="32" t="str">
        <f aca="false">IF($B105="","",IF(OR(NOT(ISNUMBER(B105)),B105&lt;46023,B105&gt;46387),"OUT OF 2026","OK"))</f>
        <v/>
      </c>
      <c r="S105" s="29"/>
    </row>
    <row r="106" customFormat="false" ht="15" hidden="false" customHeight="false" outlineLevel="0" collapsed="false">
      <c r="A106" s="27" t="n">
        <v>103</v>
      </c>
      <c r="B106" s="28"/>
      <c r="C106" s="29"/>
      <c r="D106" s="29"/>
      <c r="E106" s="29"/>
      <c r="F106" s="30"/>
      <c r="G106" s="37"/>
      <c r="H106" s="30"/>
      <c r="I106" s="30"/>
      <c r="J106" s="31" t="str">
        <f aca="false">IF($B106="","",H106-I106)</f>
        <v/>
      </c>
      <c r="K106" s="29"/>
      <c r="L106" s="29"/>
      <c r="M106" s="31" t="str">
        <f aca="false">IF($B106="","",IF($L106="",H106,SUMIFS($H$4:$H$253,$L$4:$L$253,$L106)))</f>
        <v/>
      </c>
      <c r="N106" s="32" t="str">
        <f aca="false">IF($B106="","",IF(AND(M106&gt;=2000,F106&gt;0,H106&gt;=300*F106),"Yes","No"))</f>
        <v/>
      </c>
      <c r="O106" s="29"/>
      <c r="P106" s="30"/>
      <c r="Q106" s="29"/>
      <c r="R106" s="32" t="str">
        <f aca="false">IF($B106="","",IF(OR(NOT(ISNUMBER(B106)),B106&lt;46023,B106&gt;46387),"OUT OF 2026","OK"))</f>
        <v/>
      </c>
      <c r="S106" s="29"/>
    </row>
    <row r="107" customFormat="false" ht="15" hidden="false" customHeight="false" outlineLevel="0" collapsed="false">
      <c r="A107" s="27" t="n">
        <v>104</v>
      </c>
      <c r="B107" s="28"/>
      <c r="C107" s="29"/>
      <c r="D107" s="29"/>
      <c r="E107" s="29"/>
      <c r="F107" s="30"/>
      <c r="G107" s="37"/>
      <c r="H107" s="30"/>
      <c r="I107" s="30"/>
      <c r="J107" s="31" t="str">
        <f aca="false">IF($B107="","",H107-I107)</f>
        <v/>
      </c>
      <c r="K107" s="29"/>
      <c r="L107" s="29"/>
      <c r="M107" s="31" t="str">
        <f aca="false">IF($B107="","",IF($L107="",H107,SUMIFS($H$4:$H$253,$L$4:$L$253,$L107)))</f>
        <v/>
      </c>
      <c r="N107" s="32" t="str">
        <f aca="false">IF($B107="","",IF(AND(M107&gt;=2000,F107&gt;0,H107&gt;=300*F107),"Yes","No"))</f>
        <v/>
      </c>
      <c r="O107" s="29"/>
      <c r="P107" s="30"/>
      <c r="Q107" s="29"/>
      <c r="R107" s="32" t="str">
        <f aca="false">IF($B107="","",IF(OR(NOT(ISNUMBER(B107)),B107&lt;46023,B107&gt;46387),"OUT OF 2026","OK"))</f>
        <v/>
      </c>
      <c r="S107" s="29"/>
    </row>
    <row r="108" customFormat="false" ht="15" hidden="false" customHeight="false" outlineLevel="0" collapsed="false">
      <c r="A108" s="27" t="n">
        <v>105</v>
      </c>
      <c r="B108" s="28"/>
      <c r="C108" s="29"/>
      <c r="D108" s="29"/>
      <c r="E108" s="29"/>
      <c r="F108" s="30"/>
      <c r="G108" s="37"/>
      <c r="H108" s="30"/>
      <c r="I108" s="30"/>
      <c r="J108" s="31" t="str">
        <f aca="false">IF($B108="","",H108-I108)</f>
        <v/>
      </c>
      <c r="K108" s="29"/>
      <c r="L108" s="29"/>
      <c r="M108" s="31" t="str">
        <f aca="false">IF($B108="","",IF($L108="",H108,SUMIFS($H$4:$H$253,$L$4:$L$253,$L108)))</f>
        <v/>
      </c>
      <c r="N108" s="32" t="str">
        <f aca="false">IF($B108="","",IF(AND(M108&gt;=2000,F108&gt;0,H108&gt;=300*F108),"Yes","No"))</f>
        <v/>
      </c>
      <c r="O108" s="29"/>
      <c r="P108" s="30"/>
      <c r="Q108" s="29"/>
      <c r="R108" s="32" t="str">
        <f aca="false">IF($B108="","",IF(OR(NOT(ISNUMBER(B108)),B108&lt;46023,B108&gt;46387),"OUT OF 2026","OK"))</f>
        <v/>
      </c>
      <c r="S108" s="29"/>
    </row>
    <row r="109" customFormat="false" ht="15" hidden="false" customHeight="false" outlineLevel="0" collapsed="false">
      <c r="A109" s="27" t="n">
        <v>106</v>
      </c>
      <c r="B109" s="28"/>
      <c r="C109" s="29"/>
      <c r="D109" s="29"/>
      <c r="E109" s="29"/>
      <c r="F109" s="30"/>
      <c r="G109" s="37"/>
      <c r="H109" s="30"/>
      <c r="I109" s="30"/>
      <c r="J109" s="31" t="str">
        <f aca="false">IF($B109="","",H109-I109)</f>
        <v/>
      </c>
      <c r="K109" s="29"/>
      <c r="L109" s="29"/>
      <c r="M109" s="31" t="str">
        <f aca="false">IF($B109="","",IF($L109="",H109,SUMIFS($H$4:$H$253,$L$4:$L$253,$L109)))</f>
        <v/>
      </c>
      <c r="N109" s="32" t="str">
        <f aca="false">IF($B109="","",IF(AND(M109&gt;=2000,F109&gt;0,H109&gt;=300*F109),"Yes","No"))</f>
        <v/>
      </c>
      <c r="O109" s="29"/>
      <c r="P109" s="30"/>
      <c r="Q109" s="29"/>
      <c r="R109" s="32" t="str">
        <f aca="false">IF($B109="","",IF(OR(NOT(ISNUMBER(B109)),B109&lt;46023,B109&gt;46387),"OUT OF 2026","OK"))</f>
        <v/>
      </c>
      <c r="S109" s="29"/>
    </row>
    <row r="110" customFormat="false" ht="15" hidden="false" customHeight="false" outlineLevel="0" collapsed="false">
      <c r="A110" s="27" t="n">
        <v>107</v>
      </c>
      <c r="B110" s="28"/>
      <c r="C110" s="29"/>
      <c r="D110" s="29"/>
      <c r="E110" s="29"/>
      <c r="F110" s="30"/>
      <c r="G110" s="37"/>
      <c r="H110" s="30"/>
      <c r="I110" s="30"/>
      <c r="J110" s="31" t="str">
        <f aca="false">IF($B110="","",H110-I110)</f>
        <v/>
      </c>
      <c r="K110" s="29"/>
      <c r="L110" s="29"/>
      <c r="M110" s="31" t="str">
        <f aca="false">IF($B110="","",IF($L110="",H110,SUMIFS($H$4:$H$253,$L$4:$L$253,$L110)))</f>
        <v/>
      </c>
      <c r="N110" s="32" t="str">
        <f aca="false">IF($B110="","",IF(AND(M110&gt;=2000,F110&gt;0,H110&gt;=300*F110),"Yes","No"))</f>
        <v/>
      </c>
      <c r="O110" s="29"/>
      <c r="P110" s="30"/>
      <c r="Q110" s="29"/>
      <c r="R110" s="32" t="str">
        <f aca="false">IF($B110="","",IF(OR(NOT(ISNUMBER(B110)),B110&lt;46023,B110&gt;46387),"OUT OF 2026","OK"))</f>
        <v/>
      </c>
      <c r="S110" s="29"/>
    </row>
    <row r="111" customFormat="false" ht="15" hidden="false" customHeight="false" outlineLevel="0" collapsed="false">
      <c r="A111" s="27" t="n">
        <v>108</v>
      </c>
      <c r="B111" s="28"/>
      <c r="C111" s="29"/>
      <c r="D111" s="29"/>
      <c r="E111" s="29"/>
      <c r="F111" s="30"/>
      <c r="G111" s="37"/>
      <c r="H111" s="30"/>
      <c r="I111" s="30"/>
      <c r="J111" s="31" t="str">
        <f aca="false">IF($B111="","",H111-I111)</f>
        <v/>
      </c>
      <c r="K111" s="29"/>
      <c r="L111" s="29"/>
      <c r="M111" s="31" t="str">
        <f aca="false">IF($B111="","",IF($L111="",H111,SUMIFS($H$4:$H$253,$L$4:$L$253,$L111)))</f>
        <v/>
      </c>
      <c r="N111" s="32" t="str">
        <f aca="false">IF($B111="","",IF(AND(M111&gt;=2000,F111&gt;0,H111&gt;=300*F111),"Yes","No"))</f>
        <v/>
      </c>
      <c r="O111" s="29"/>
      <c r="P111" s="30"/>
      <c r="Q111" s="29"/>
      <c r="R111" s="32" t="str">
        <f aca="false">IF($B111="","",IF(OR(NOT(ISNUMBER(B111)),B111&lt;46023,B111&gt;46387),"OUT OF 2026","OK"))</f>
        <v/>
      </c>
      <c r="S111" s="29"/>
    </row>
    <row r="112" customFormat="false" ht="15" hidden="false" customHeight="false" outlineLevel="0" collapsed="false">
      <c r="A112" s="27" t="n">
        <v>109</v>
      </c>
      <c r="B112" s="28"/>
      <c r="C112" s="29"/>
      <c r="D112" s="29"/>
      <c r="E112" s="29"/>
      <c r="F112" s="30"/>
      <c r="G112" s="37"/>
      <c r="H112" s="30"/>
      <c r="I112" s="30"/>
      <c r="J112" s="31" t="str">
        <f aca="false">IF($B112="","",H112-I112)</f>
        <v/>
      </c>
      <c r="K112" s="29"/>
      <c r="L112" s="29"/>
      <c r="M112" s="31" t="str">
        <f aca="false">IF($B112="","",IF($L112="",H112,SUMIFS($H$4:$H$253,$L$4:$L$253,$L112)))</f>
        <v/>
      </c>
      <c r="N112" s="32" t="str">
        <f aca="false">IF($B112="","",IF(AND(M112&gt;=2000,F112&gt;0,H112&gt;=300*F112),"Yes","No"))</f>
        <v/>
      </c>
      <c r="O112" s="29"/>
      <c r="P112" s="30"/>
      <c r="Q112" s="29"/>
      <c r="R112" s="32" t="str">
        <f aca="false">IF($B112="","",IF(OR(NOT(ISNUMBER(B112)),B112&lt;46023,B112&gt;46387),"OUT OF 2026","OK"))</f>
        <v/>
      </c>
      <c r="S112" s="29"/>
    </row>
    <row r="113" customFormat="false" ht="15" hidden="false" customHeight="false" outlineLevel="0" collapsed="false">
      <c r="A113" s="27" t="n">
        <v>110</v>
      </c>
      <c r="B113" s="28"/>
      <c r="C113" s="29"/>
      <c r="D113" s="29"/>
      <c r="E113" s="29"/>
      <c r="F113" s="30"/>
      <c r="G113" s="37"/>
      <c r="H113" s="30"/>
      <c r="I113" s="30"/>
      <c r="J113" s="31" t="str">
        <f aca="false">IF($B113="","",H113-I113)</f>
        <v/>
      </c>
      <c r="K113" s="29"/>
      <c r="L113" s="29"/>
      <c r="M113" s="31" t="str">
        <f aca="false">IF($B113="","",IF($L113="",H113,SUMIFS($H$4:$H$253,$L$4:$L$253,$L113)))</f>
        <v/>
      </c>
      <c r="N113" s="32" t="str">
        <f aca="false">IF($B113="","",IF(AND(M113&gt;=2000,F113&gt;0,H113&gt;=300*F113),"Yes","No"))</f>
        <v/>
      </c>
      <c r="O113" s="29"/>
      <c r="P113" s="30"/>
      <c r="Q113" s="29"/>
      <c r="R113" s="32" t="str">
        <f aca="false">IF($B113="","",IF(OR(NOT(ISNUMBER(B113)),B113&lt;46023,B113&gt;46387),"OUT OF 2026","OK"))</f>
        <v/>
      </c>
      <c r="S113" s="29"/>
    </row>
    <row r="114" customFormat="false" ht="15" hidden="false" customHeight="false" outlineLevel="0" collapsed="false">
      <c r="A114" s="27" t="n">
        <v>111</v>
      </c>
      <c r="B114" s="28"/>
      <c r="C114" s="29"/>
      <c r="D114" s="29"/>
      <c r="E114" s="29"/>
      <c r="F114" s="30"/>
      <c r="G114" s="37"/>
      <c r="H114" s="30"/>
      <c r="I114" s="30"/>
      <c r="J114" s="31" t="str">
        <f aca="false">IF($B114="","",H114-I114)</f>
        <v/>
      </c>
      <c r="K114" s="29"/>
      <c r="L114" s="29"/>
      <c r="M114" s="31" t="str">
        <f aca="false">IF($B114="","",IF($L114="",H114,SUMIFS($H$4:$H$253,$L$4:$L$253,$L114)))</f>
        <v/>
      </c>
      <c r="N114" s="32" t="str">
        <f aca="false">IF($B114="","",IF(AND(M114&gt;=2000,F114&gt;0,H114&gt;=300*F114),"Yes","No"))</f>
        <v/>
      </c>
      <c r="O114" s="29"/>
      <c r="P114" s="30"/>
      <c r="Q114" s="29"/>
      <c r="R114" s="32" t="str">
        <f aca="false">IF($B114="","",IF(OR(NOT(ISNUMBER(B114)),B114&lt;46023,B114&gt;46387),"OUT OF 2026","OK"))</f>
        <v/>
      </c>
      <c r="S114" s="29"/>
    </row>
    <row r="115" customFormat="false" ht="15" hidden="false" customHeight="false" outlineLevel="0" collapsed="false">
      <c r="A115" s="27" t="n">
        <v>112</v>
      </c>
      <c r="B115" s="28"/>
      <c r="C115" s="29"/>
      <c r="D115" s="29"/>
      <c r="E115" s="29"/>
      <c r="F115" s="30"/>
      <c r="G115" s="37"/>
      <c r="H115" s="30"/>
      <c r="I115" s="30"/>
      <c r="J115" s="31" t="str">
        <f aca="false">IF($B115="","",H115-I115)</f>
        <v/>
      </c>
      <c r="K115" s="29"/>
      <c r="L115" s="29"/>
      <c r="M115" s="31" t="str">
        <f aca="false">IF($B115="","",IF($L115="",H115,SUMIFS($H$4:$H$253,$L$4:$L$253,$L115)))</f>
        <v/>
      </c>
      <c r="N115" s="32" t="str">
        <f aca="false">IF($B115="","",IF(AND(M115&gt;=2000,F115&gt;0,H115&gt;=300*F115),"Yes","No"))</f>
        <v/>
      </c>
      <c r="O115" s="29"/>
      <c r="P115" s="30"/>
      <c r="Q115" s="29"/>
      <c r="R115" s="32" t="str">
        <f aca="false">IF($B115="","",IF(OR(NOT(ISNUMBER(B115)),B115&lt;46023,B115&gt;46387),"OUT OF 2026","OK"))</f>
        <v/>
      </c>
      <c r="S115" s="29"/>
    </row>
    <row r="116" customFormat="false" ht="15" hidden="false" customHeight="false" outlineLevel="0" collapsed="false">
      <c r="A116" s="27" t="n">
        <v>113</v>
      </c>
      <c r="B116" s="28"/>
      <c r="C116" s="29"/>
      <c r="D116" s="29"/>
      <c r="E116" s="29"/>
      <c r="F116" s="30"/>
      <c r="G116" s="37"/>
      <c r="H116" s="30"/>
      <c r="I116" s="30"/>
      <c r="J116" s="31" t="str">
        <f aca="false">IF($B116="","",H116-I116)</f>
        <v/>
      </c>
      <c r="K116" s="29"/>
      <c r="L116" s="29"/>
      <c r="M116" s="31" t="str">
        <f aca="false">IF($B116="","",IF($L116="",H116,SUMIFS($H$4:$H$253,$L$4:$L$253,$L116)))</f>
        <v/>
      </c>
      <c r="N116" s="32" t="str">
        <f aca="false">IF($B116="","",IF(AND(M116&gt;=2000,F116&gt;0,H116&gt;=300*F116),"Yes","No"))</f>
        <v/>
      </c>
      <c r="O116" s="29"/>
      <c r="P116" s="30"/>
      <c r="Q116" s="29"/>
      <c r="R116" s="32" t="str">
        <f aca="false">IF($B116="","",IF(OR(NOT(ISNUMBER(B116)),B116&lt;46023,B116&gt;46387),"OUT OF 2026","OK"))</f>
        <v/>
      </c>
      <c r="S116" s="29"/>
    </row>
    <row r="117" customFormat="false" ht="15" hidden="false" customHeight="false" outlineLevel="0" collapsed="false">
      <c r="A117" s="27" t="n">
        <v>114</v>
      </c>
      <c r="B117" s="28"/>
      <c r="C117" s="29"/>
      <c r="D117" s="29"/>
      <c r="E117" s="29"/>
      <c r="F117" s="30"/>
      <c r="G117" s="37"/>
      <c r="H117" s="30"/>
      <c r="I117" s="30"/>
      <c r="J117" s="31" t="str">
        <f aca="false">IF($B117="","",H117-I117)</f>
        <v/>
      </c>
      <c r="K117" s="29"/>
      <c r="L117" s="29"/>
      <c r="M117" s="31" t="str">
        <f aca="false">IF($B117="","",IF($L117="",H117,SUMIFS($H$4:$H$253,$L$4:$L$253,$L117)))</f>
        <v/>
      </c>
      <c r="N117" s="32" t="str">
        <f aca="false">IF($B117="","",IF(AND(M117&gt;=2000,F117&gt;0,H117&gt;=300*F117),"Yes","No"))</f>
        <v/>
      </c>
      <c r="O117" s="29"/>
      <c r="P117" s="30"/>
      <c r="Q117" s="29"/>
      <c r="R117" s="32" t="str">
        <f aca="false">IF($B117="","",IF(OR(NOT(ISNUMBER(B117)),B117&lt;46023,B117&gt;46387),"OUT OF 2026","OK"))</f>
        <v/>
      </c>
      <c r="S117" s="29"/>
    </row>
    <row r="118" customFormat="false" ht="15" hidden="false" customHeight="false" outlineLevel="0" collapsed="false">
      <c r="A118" s="27" t="n">
        <v>115</v>
      </c>
      <c r="B118" s="28"/>
      <c r="C118" s="29"/>
      <c r="D118" s="29"/>
      <c r="E118" s="29"/>
      <c r="F118" s="30"/>
      <c r="G118" s="37"/>
      <c r="H118" s="30"/>
      <c r="I118" s="30"/>
      <c r="J118" s="31" t="str">
        <f aca="false">IF($B118="","",H118-I118)</f>
        <v/>
      </c>
      <c r="K118" s="29"/>
      <c r="L118" s="29"/>
      <c r="M118" s="31" t="str">
        <f aca="false">IF($B118="","",IF($L118="",H118,SUMIFS($H$4:$H$253,$L$4:$L$253,$L118)))</f>
        <v/>
      </c>
      <c r="N118" s="32" t="str">
        <f aca="false">IF($B118="","",IF(AND(M118&gt;=2000,F118&gt;0,H118&gt;=300*F118),"Yes","No"))</f>
        <v/>
      </c>
      <c r="O118" s="29"/>
      <c r="P118" s="30"/>
      <c r="Q118" s="29"/>
      <c r="R118" s="32" t="str">
        <f aca="false">IF($B118="","",IF(OR(NOT(ISNUMBER(B118)),B118&lt;46023,B118&gt;46387),"OUT OF 2026","OK"))</f>
        <v/>
      </c>
      <c r="S118" s="29"/>
    </row>
    <row r="119" customFormat="false" ht="15" hidden="false" customHeight="false" outlineLevel="0" collapsed="false">
      <c r="A119" s="27" t="n">
        <v>116</v>
      </c>
      <c r="B119" s="28"/>
      <c r="C119" s="29"/>
      <c r="D119" s="29"/>
      <c r="E119" s="29"/>
      <c r="F119" s="30"/>
      <c r="G119" s="37"/>
      <c r="H119" s="30"/>
      <c r="I119" s="30"/>
      <c r="J119" s="31" t="str">
        <f aca="false">IF($B119="","",H119-I119)</f>
        <v/>
      </c>
      <c r="K119" s="29"/>
      <c r="L119" s="29"/>
      <c r="M119" s="31" t="str">
        <f aca="false">IF($B119="","",IF($L119="",H119,SUMIFS($H$4:$H$253,$L$4:$L$253,$L119)))</f>
        <v/>
      </c>
      <c r="N119" s="32" t="str">
        <f aca="false">IF($B119="","",IF(AND(M119&gt;=2000,F119&gt;0,H119&gt;=300*F119),"Yes","No"))</f>
        <v/>
      </c>
      <c r="O119" s="29"/>
      <c r="P119" s="30"/>
      <c r="Q119" s="29"/>
      <c r="R119" s="32" t="str">
        <f aca="false">IF($B119="","",IF(OR(NOT(ISNUMBER(B119)),B119&lt;46023,B119&gt;46387),"OUT OF 2026","OK"))</f>
        <v/>
      </c>
      <c r="S119" s="29"/>
    </row>
    <row r="120" customFormat="false" ht="15" hidden="false" customHeight="false" outlineLevel="0" collapsed="false">
      <c r="A120" s="27" t="n">
        <v>117</v>
      </c>
      <c r="B120" s="28"/>
      <c r="C120" s="29"/>
      <c r="D120" s="29"/>
      <c r="E120" s="29"/>
      <c r="F120" s="30"/>
      <c r="G120" s="37"/>
      <c r="H120" s="30"/>
      <c r="I120" s="30"/>
      <c r="J120" s="31" t="str">
        <f aca="false">IF($B120="","",H120-I120)</f>
        <v/>
      </c>
      <c r="K120" s="29"/>
      <c r="L120" s="29"/>
      <c r="M120" s="31" t="str">
        <f aca="false">IF($B120="","",IF($L120="",H120,SUMIFS($H$4:$H$253,$L$4:$L$253,$L120)))</f>
        <v/>
      </c>
      <c r="N120" s="32" t="str">
        <f aca="false">IF($B120="","",IF(AND(M120&gt;=2000,F120&gt;0,H120&gt;=300*F120),"Yes","No"))</f>
        <v/>
      </c>
      <c r="O120" s="29"/>
      <c r="P120" s="30"/>
      <c r="Q120" s="29"/>
      <c r="R120" s="32" t="str">
        <f aca="false">IF($B120="","",IF(OR(NOT(ISNUMBER(B120)),B120&lt;46023,B120&gt;46387),"OUT OF 2026","OK"))</f>
        <v/>
      </c>
      <c r="S120" s="29"/>
    </row>
    <row r="121" customFormat="false" ht="15" hidden="false" customHeight="false" outlineLevel="0" collapsed="false">
      <c r="A121" s="27" t="n">
        <v>118</v>
      </c>
      <c r="B121" s="28"/>
      <c r="C121" s="29"/>
      <c r="D121" s="29"/>
      <c r="E121" s="29"/>
      <c r="F121" s="30"/>
      <c r="G121" s="37"/>
      <c r="H121" s="30"/>
      <c r="I121" s="30"/>
      <c r="J121" s="31" t="str">
        <f aca="false">IF($B121="","",H121-I121)</f>
        <v/>
      </c>
      <c r="K121" s="29"/>
      <c r="L121" s="29"/>
      <c r="M121" s="31" t="str">
        <f aca="false">IF($B121="","",IF($L121="",H121,SUMIFS($H$4:$H$253,$L$4:$L$253,$L121)))</f>
        <v/>
      </c>
      <c r="N121" s="32" t="str">
        <f aca="false">IF($B121="","",IF(AND(M121&gt;=2000,F121&gt;0,H121&gt;=300*F121),"Yes","No"))</f>
        <v/>
      </c>
      <c r="O121" s="29"/>
      <c r="P121" s="30"/>
      <c r="Q121" s="29"/>
      <c r="R121" s="32" t="str">
        <f aca="false">IF($B121="","",IF(OR(NOT(ISNUMBER(B121)),B121&lt;46023,B121&gt;46387),"OUT OF 2026","OK"))</f>
        <v/>
      </c>
      <c r="S121" s="29"/>
    </row>
    <row r="122" customFormat="false" ht="15" hidden="false" customHeight="false" outlineLevel="0" collapsed="false">
      <c r="A122" s="27" t="n">
        <v>119</v>
      </c>
      <c r="B122" s="28"/>
      <c r="C122" s="29"/>
      <c r="D122" s="29"/>
      <c r="E122" s="29"/>
      <c r="F122" s="30"/>
      <c r="G122" s="37"/>
      <c r="H122" s="30"/>
      <c r="I122" s="30"/>
      <c r="J122" s="31" t="str">
        <f aca="false">IF($B122="","",H122-I122)</f>
        <v/>
      </c>
      <c r="K122" s="29"/>
      <c r="L122" s="29"/>
      <c r="M122" s="31" t="str">
        <f aca="false">IF($B122="","",IF($L122="",H122,SUMIFS($H$4:$H$253,$L$4:$L$253,$L122)))</f>
        <v/>
      </c>
      <c r="N122" s="32" t="str">
        <f aca="false">IF($B122="","",IF(AND(M122&gt;=2000,F122&gt;0,H122&gt;=300*F122),"Yes","No"))</f>
        <v/>
      </c>
      <c r="O122" s="29"/>
      <c r="P122" s="30"/>
      <c r="Q122" s="29"/>
      <c r="R122" s="32" t="str">
        <f aca="false">IF($B122="","",IF(OR(NOT(ISNUMBER(B122)),B122&lt;46023,B122&gt;46387),"OUT OF 2026","OK"))</f>
        <v/>
      </c>
      <c r="S122" s="29"/>
    </row>
    <row r="123" customFormat="false" ht="15" hidden="false" customHeight="false" outlineLevel="0" collapsed="false">
      <c r="A123" s="27" t="n">
        <v>120</v>
      </c>
      <c r="B123" s="28"/>
      <c r="C123" s="29"/>
      <c r="D123" s="29"/>
      <c r="E123" s="29"/>
      <c r="F123" s="30"/>
      <c r="G123" s="37"/>
      <c r="H123" s="30"/>
      <c r="I123" s="30"/>
      <c r="J123" s="31" t="str">
        <f aca="false">IF($B123="","",H123-I123)</f>
        <v/>
      </c>
      <c r="K123" s="29"/>
      <c r="L123" s="29"/>
      <c r="M123" s="31" t="str">
        <f aca="false">IF($B123="","",IF($L123="",H123,SUMIFS($H$4:$H$253,$L$4:$L$253,$L123)))</f>
        <v/>
      </c>
      <c r="N123" s="32" t="str">
        <f aca="false">IF($B123="","",IF(AND(M123&gt;=2000,F123&gt;0,H123&gt;=300*F123),"Yes","No"))</f>
        <v/>
      </c>
      <c r="O123" s="29"/>
      <c r="P123" s="30"/>
      <c r="Q123" s="29"/>
      <c r="R123" s="32" t="str">
        <f aca="false">IF($B123="","",IF(OR(NOT(ISNUMBER(B123)),B123&lt;46023,B123&gt;46387),"OUT OF 2026","OK"))</f>
        <v/>
      </c>
      <c r="S123" s="29"/>
    </row>
    <row r="124" customFormat="false" ht="15" hidden="false" customHeight="false" outlineLevel="0" collapsed="false">
      <c r="A124" s="27" t="n">
        <v>121</v>
      </c>
      <c r="B124" s="28"/>
      <c r="C124" s="29"/>
      <c r="D124" s="29"/>
      <c r="E124" s="29"/>
      <c r="F124" s="30"/>
      <c r="G124" s="37"/>
      <c r="H124" s="30"/>
      <c r="I124" s="30"/>
      <c r="J124" s="31" t="str">
        <f aca="false">IF($B124="","",H124-I124)</f>
        <v/>
      </c>
      <c r="K124" s="29"/>
      <c r="L124" s="29"/>
      <c r="M124" s="31" t="str">
        <f aca="false">IF($B124="","",IF($L124="",H124,SUMIFS($H$4:$H$253,$L$4:$L$253,$L124)))</f>
        <v/>
      </c>
      <c r="N124" s="32" t="str">
        <f aca="false">IF($B124="","",IF(AND(M124&gt;=2000,F124&gt;0,H124&gt;=300*F124),"Yes","No"))</f>
        <v/>
      </c>
      <c r="O124" s="29"/>
      <c r="P124" s="30"/>
      <c r="Q124" s="29"/>
      <c r="R124" s="32" t="str">
        <f aca="false">IF($B124="","",IF(OR(NOT(ISNUMBER(B124)),B124&lt;46023,B124&gt;46387),"OUT OF 2026","OK"))</f>
        <v/>
      </c>
      <c r="S124" s="29"/>
    </row>
    <row r="125" customFormat="false" ht="15" hidden="false" customHeight="false" outlineLevel="0" collapsed="false">
      <c r="A125" s="27" t="n">
        <v>122</v>
      </c>
      <c r="B125" s="28"/>
      <c r="C125" s="29"/>
      <c r="D125" s="29"/>
      <c r="E125" s="29"/>
      <c r="F125" s="30"/>
      <c r="G125" s="37"/>
      <c r="H125" s="30"/>
      <c r="I125" s="30"/>
      <c r="J125" s="31" t="str">
        <f aca="false">IF($B125="","",H125-I125)</f>
        <v/>
      </c>
      <c r="K125" s="29"/>
      <c r="L125" s="29"/>
      <c r="M125" s="31" t="str">
        <f aca="false">IF($B125="","",IF($L125="",H125,SUMIFS($H$4:$H$253,$L$4:$L$253,$L125)))</f>
        <v/>
      </c>
      <c r="N125" s="32" t="str">
        <f aca="false">IF($B125="","",IF(AND(M125&gt;=2000,F125&gt;0,H125&gt;=300*F125),"Yes","No"))</f>
        <v/>
      </c>
      <c r="O125" s="29"/>
      <c r="P125" s="30"/>
      <c r="Q125" s="29"/>
      <c r="R125" s="32" t="str">
        <f aca="false">IF($B125="","",IF(OR(NOT(ISNUMBER(B125)),B125&lt;46023,B125&gt;46387),"OUT OF 2026","OK"))</f>
        <v/>
      </c>
      <c r="S125" s="29"/>
    </row>
    <row r="126" customFormat="false" ht="15" hidden="false" customHeight="false" outlineLevel="0" collapsed="false">
      <c r="A126" s="27" t="n">
        <v>123</v>
      </c>
      <c r="B126" s="28"/>
      <c r="C126" s="29"/>
      <c r="D126" s="29"/>
      <c r="E126" s="29"/>
      <c r="F126" s="30"/>
      <c r="G126" s="37"/>
      <c r="H126" s="30"/>
      <c r="I126" s="30"/>
      <c r="J126" s="31" t="str">
        <f aca="false">IF($B126="","",H126-I126)</f>
        <v/>
      </c>
      <c r="K126" s="29"/>
      <c r="L126" s="29"/>
      <c r="M126" s="31" t="str">
        <f aca="false">IF($B126="","",IF($L126="",H126,SUMIFS($H$4:$H$253,$L$4:$L$253,$L126)))</f>
        <v/>
      </c>
      <c r="N126" s="32" t="str">
        <f aca="false">IF($B126="","",IF(AND(M126&gt;=2000,F126&gt;0,H126&gt;=300*F126),"Yes","No"))</f>
        <v/>
      </c>
      <c r="O126" s="29"/>
      <c r="P126" s="30"/>
      <c r="Q126" s="29"/>
      <c r="R126" s="32" t="str">
        <f aca="false">IF($B126="","",IF(OR(NOT(ISNUMBER(B126)),B126&lt;46023,B126&gt;46387),"OUT OF 2026","OK"))</f>
        <v/>
      </c>
      <c r="S126" s="29"/>
    </row>
    <row r="127" customFormat="false" ht="15" hidden="false" customHeight="false" outlineLevel="0" collapsed="false">
      <c r="A127" s="27" t="n">
        <v>124</v>
      </c>
      <c r="B127" s="28"/>
      <c r="C127" s="29"/>
      <c r="D127" s="29"/>
      <c r="E127" s="29"/>
      <c r="F127" s="30"/>
      <c r="G127" s="37"/>
      <c r="H127" s="30"/>
      <c r="I127" s="30"/>
      <c r="J127" s="31" t="str">
        <f aca="false">IF($B127="","",H127-I127)</f>
        <v/>
      </c>
      <c r="K127" s="29"/>
      <c r="L127" s="29"/>
      <c r="M127" s="31" t="str">
        <f aca="false">IF($B127="","",IF($L127="",H127,SUMIFS($H$4:$H$253,$L$4:$L$253,$L127)))</f>
        <v/>
      </c>
      <c r="N127" s="32" t="str">
        <f aca="false">IF($B127="","",IF(AND(M127&gt;=2000,F127&gt;0,H127&gt;=300*F127),"Yes","No"))</f>
        <v/>
      </c>
      <c r="O127" s="29"/>
      <c r="P127" s="30"/>
      <c r="Q127" s="29"/>
      <c r="R127" s="32" t="str">
        <f aca="false">IF($B127="","",IF(OR(NOT(ISNUMBER(B127)),B127&lt;46023,B127&gt;46387),"OUT OF 2026","OK"))</f>
        <v/>
      </c>
      <c r="S127" s="29"/>
    </row>
    <row r="128" customFormat="false" ht="15" hidden="false" customHeight="false" outlineLevel="0" collapsed="false">
      <c r="A128" s="27" t="n">
        <v>125</v>
      </c>
      <c r="B128" s="28"/>
      <c r="C128" s="29"/>
      <c r="D128" s="29"/>
      <c r="E128" s="29"/>
      <c r="F128" s="30"/>
      <c r="G128" s="37"/>
      <c r="H128" s="30"/>
      <c r="I128" s="30"/>
      <c r="J128" s="31" t="str">
        <f aca="false">IF($B128="","",H128-I128)</f>
        <v/>
      </c>
      <c r="K128" s="29"/>
      <c r="L128" s="29"/>
      <c r="M128" s="31" t="str">
        <f aca="false">IF($B128="","",IF($L128="",H128,SUMIFS($H$4:$H$253,$L$4:$L$253,$L128)))</f>
        <v/>
      </c>
      <c r="N128" s="32" t="str">
        <f aca="false">IF($B128="","",IF(AND(M128&gt;=2000,F128&gt;0,H128&gt;=300*F128),"Yes","No"))</f>
        <v/>
      </c>
      <c r="O128" s="29"/>
      <c r="P128" s="30"/>
      <c r="Q128" s="29"/>
      <c r="R128" s="32" t="str">
        <f aca="false">IF($B128="","",IF(OR(NOT(ISNUMBER(B128)),B128&lt;46023,B128&gt;46387),"OUT OF 2026","OK"))</f>
        <v/>
      </c>
      <c r="S128" s="29"/>
    </row>
    <row r="129" customFormat="false" ht="15" hidden="false" customHeight="false" outlineLevel="0" collapsed="false">
      <c r="A129" s="27" t="n">
        <v>126</v>
      </c>
      <c r="B129" s="28"/>
      <c r="C129" s="29"/>
      <c r="D129" s="29"/>
      <c r="E129" s="29"/>
      <c r="F129" s="30"/>
      <c r="G129" s="37"/>
      <c r="H129" s="30"/>
      <c r="I129" s="30"/>
      <c r="J129" s="31" t="str">
        <f aca="false">IF($B129="","",H129-I129)</f>
        <v/>
      </c>
      <c r="K129" s="29"/>
      <c r="L129" s="29"/>
      <c r="M129" s="31" t="str">
        <f aca="false">IF($B129="","",IF($L129="",H129,SUMIFS($H$4:$H$253,$L$4:$L$253,$L129)))</f>
        <v/>
      </c>
      <c r="N129" s="32" t="str">
        <f aca="false">IF($B129="","",IF(AND(M129&gt;=2000,F129&gt;0,H129&gt;=300*F129),"Yes","No"))</f>
        <v/>
      </c>
      <c r="O129" s="29"/>
      <c r="P129" s="30"/>
      <c r="Q129" s="29"/>
      <c r="R129" s="32" t="str">
        <f aca="false">IF($B129="","",IF(OR(NOT(ISNUMBER(B129)),B129&lt;46023,B129&gt;46387),"OUT OF 2026","OK"))</f>
        <v/>
      </c>
      <c r="S129" s="29"/>
    </row>
    <row r="130" customFormat="false" ht="15" hidden="false" customHeight="false" outlineLevel="0" collapsed="false">
      <c r="A130" s="27" t="n">
        <v>127</v>
      </c>
      <c r="B130" s="28"/>
      <c r="C130" s="29"/>
      <c r="D130" s="29"/>
      <c r="E130" s="29"/>
      <c r="F130" s="30"/>
      <c r="G130" s="37"/>
      <c r="H130" s="30"/>
      <c r="I130" s="30"/>
      <c r="J130" s="31" t="str">
        <f aca="false">IF($B130="","",H130-I130)</f>
        <v/>
      </c>
      <c r="K130" s="29"/>
      <c r="L130" s="29"/>
      <c r="M130" s="31" t="str">
        <f aca="false">IF($B130="","",IF($L130="",H130,SUMIFS($H$4:$H$253,$L$4:$L$253,$L130)))</f>
        <v/>
      </c>
      <c r="N130" s="32" t="str">
        <f aca="false">IF($B130="","",IF(AND(M130&gt;=2000,F130&gt;0,H130&gt;=300*F130),"Yes","No"))</f>
        <v/>
      </c>
      <c r="O130" s="29"/>
      <c r="P130" s="30"/>
      <c r="Q130" s="29"/>
      <c r="R130" s="32" t="str">
        <f aca="false">IF($B130="","",IF(OR(NOT(ISNUMBER(B130)),B130&lt;46023,B130&gt;46387),"OUT OF 2026","OK"))</f>
        <v/>
      </c>
      <c r="S130" s="29"/>
    </row>
    <row r="131" customFormat="false" ht="15" hidden="false" customHeight="false" outlineLevel="0" collapsed="false">
      <c r="A131" s="27" t="n">
        <v>128</v>
      </c>
      <c r="B131" s="28"/>
      <c r="C131" s="29"/>
      <c r="D131" s="29"/>
      <c r="E131" s="29"/>
      <c r="F131" s="30"/>
      <c r="G131" s="37"/>
      <c r="H131" s="30"/>
      <c r="I131" s="30"/>
      <c r="J131" s="31" t="str">
        <f aca="false">IF($B131="","",H131-I131)</f>
        <v/>
      </c>
      <c r="K131" s="29"/>
      <c r="L131" s="29"/>
      <c r="M131" s="31" t="str">
        <f aca="false">IF($B131="","",IF($L131="",H131,SUMIFS($H$4:$H$253,$L$4:$L$253,$L131)))</f>
        <v/>
      </c>
      <c r="N131" s="32" t="str">
        <f aca="false">IF($B131="","",IF(AND(M131&gt;=2000,F131&gt;0,H131&gt;=300*F131),"Yes","No"))</f>
        <v/>
      </c>
      <c r="O131" s="29"/>
      <c r="P131" s="30"/>
      <c r="Q131" s="29"/>
      <c r="R131" s="32" t="str">
        <f aca="false">IF($B131="","",IF(OR(NOT(ISNUMBER(B131)),B131&lt;46023,B131&gt;46387),"OUT OF 2026","OK"))</f>
        <v/>
      </c>
      <c r="S131" s="29"/>
    </row>
    <row r="132" customFormat="false" ht="15" hidden="false" customHeight="false" outlineLevel="0" collapsed="false">
      <c r="A132" s="27" t="n">
        <v>129</v>
      </c>
      <c r="B132" s="28"/>
      <c r="C132" s="29"/>
      <c r="D132" s="29"/>
      <c r="E132" s="29"/>
      <c r="F132" s="30"/>
      <c r="G132" s="37"/>
      <c r="H132" s="30"/>
      <c r="I132" s="30"/>
      <c r="J132" s="31" t="str">
        <f aca="false">IF($B132="","",H132-I132)</f>
        <v/>
      </c>
      <c r="K132" s="29"/>
      <c r="L132" s="29"/>
      <c r="M132" s="31" t="str">
        <f aca="false">IF($B132="","",IF($L132="",H132,SUMIFS($H$4:$H$253,$L$4:$L$253,$L132)))</f>
        <v/>
      </c>
      <c r="N132" s="32" t="str">
        <f aca="false">IF($B132="","",IF(AND(M132&gt;=2000,F132&gt;0,H132&gt;=300*F132),"Yes","No"))</f>
        <v/>
      </c>
      <c r="O132" s="29"/>
      <c r="P132" s="30"/>
      <c r="Q132" s="29"/>
      <c r="R132" s="32" t="str">
        <f aca="false">IF($B132="","",IF(OR(NOT(ISNUMBER(B132)),B132&lt;46023,B132&gt;46387),"OUT OF 2026","OK"))</f>
        <v/>
      </c>
      <c r="S132" s="29"/>
    </row>
    <row r="133" customFormat="false" ht="15" hidden="false" customHeight="false" outlineLevel="0" collapsed="false">
      <c r="A133" s="27" t="n">
        <v>130</v>
      </c>
      <c r="B133" s="28"/>
      <c r="C133" s="29"/>
      <c r="D133" s="29"/>
      <c r="E133" s="29"/>
      <c r="F133" s="30"/>
      <c r="G133" s="37"/>
      <c r="H133" s="30"/>
      <c r="I133" s="30"/>
      <c r="J133" s="31" t="str">
        <f aca="false">IF($B133="","",H133-I133)</f>
        <v/>
      </c>
      <c r="K133" s="29"/>
      <c r="L133" s="29"/>
      <c r="M133" s="31" t="str">
        <f aca="false">IF($B133="","",IF($L133="",H133,SUMIFS($H$4:$H$253,$L$4:$L$253,$L133)))</f>
        <v/>
      </c>
      <c r="N133" s="32" t="str">
        <f aca="false">IF($B133="","",IF(AND(M133&gt;=2000,F133&gt;0,H133&gt;=300*F133),"Yes","No"))</f>
        <v/>
      </c>
      <c r="O133" s="29"/>
      <c r="P133" s="30"/>
      <c r="Q133" s="29"/>
      <c r="R133" s="32" t="str">
        <f aca="false">IF($B133="","",IF(OR(NOT(ISNUMBER(B133)),B133&lt;46023,B133&gt;46387),"OUT OF 2026","OK"))</f>
        <v/>
      </c>
      <c r="S133" s="29"/>
    </row>
    <row r="134" customFormat="false" ht="15" hidden="false" customHeight="false" outlineLevel="0" collapsed="false">
      <c r="A134" s="27" t="n">
        <v>131</v>
      </c>
      <c r="B134" s="28"/>
      <c r="C134" s="29"/>
      <c r="D134" s="29"/>
      <c r="E134" s="29"/>
      <c r="F134" s="30"/>
      <c r="G134" s="37"/>
      <c r="H134" s="30"/>
      <c r="I134" s="30"/>
      <c r="J134" s="31" t="str">
        <f aca="false">IF($B134="","",H134-I134)</f>
        <v/>
      </c>
      <c r="K134" s="29"/>
      <c r="L134" s="29"/>
      <c r="M134" s="31" t="str">
        <f aca="false">IF($B134="","",IF($L134="",H134,SUMIFS($H$4:$H$253,$L$4:$L$253,$L134)))</f>
        <v/>
      </c>
      <c r="N134" s="32" t="str">
        <f aca="false">IF($B134="","",IF(AND(M134&gt;=2000,F134&gt;0,H134&gt;=300*F134),"Yes","No"))</f>
        <v/>
      </c>
      <c r="O134" s="29"/>
      <c r="P134" s="30"/>
      <c r="Q134" s="29"/>
      <c r="R134" s="32" t="str">
        <f aca="false">IF($B134="","",IF(OR(NOT(ISNUMBER(B134)),B134&lt;46023,B134&gt;46387),"OUT OF 2026","OK"))</f>
        <v/>
      </c>
      <c r="S134" s="29"/>
    </row>
    <row r="135" customFormat="false" ht="15" hidden="false" customHeight="false" outlineLevel="0" collapsed="false">
      <c r="A135" s="27" t="n">
        <v>132</v>
      </c>
      <c r="B135" s="28"/>
      <c r="C135" s="29"/>
      <c r="D135" s="29"/>
      <c r="E135" s="29"/>
      <c r="F135" s="30"/>
      <c r="G135" s="37"/>
      <c r="H135" s="30"/>
      <c r="I135" s="30"/>
      <c r="J135" s="31" t="str">
        <f aca="false">IF($B135="","",H135-I135)</f>
        <v/>
      </c>
      <c r="K135" s="29"/>
      <c r="L135" s="29"/>
      <c r="M135" s="31" t="str">
        <f aca="false">IF($B135="","",IF($L135="",H135,SUMIFS($H$4:$H$253,$L$4:$L$253,$L135)))</f>
        <v/>
      </c>
      <c r="N135" s="32" t="str">
        <f aca="false">IF($B135="","",IF(AND(M135&gt;=2000,F135&gt;0,H135&gt;=300*F135),"Yes","No"))</f>
        <v/>
      </c>
      <c r="O135" s="29"/>
      <c r="P135" s="30"/>
      <c r="Q135" s="29"/>
      <c r="R135" s="32" t="str">
        <f aca="false">IF($B135="","",IF(OR(NOT(ISNUMBER(B135)),B135&lt;46023,B135&gt;46387),"OUT OF 2026","OK"))</f>
        <v/>
      </c>
      <c r="S135" s="29"/>
    </row>
    <row r="136" customFormat="false" ht="15" hidden="false" customHeight="false" outlineLevel="0" collapsed="false">
      <c r="A136" s="27" t="n">
        <v>133</v>
      </c>
      <c r="B136" s="28"/>
      <c r="C136" s="29"/>
      <c r="D136" s="29"/>
      <c r="E136" s="29"/>
      <c r="F136" s="30"/>
      <c r="G136" s="37"/>
      <c r="H136" s="30"/>
      <c r="I136" s="30"/>
      <c r="J136" s="31" t="str">
        <f aca="false">IF($B136="","",H136-I136)</f>
        <v/>
      </c>
      <c r="K136" s="29"/>
      <c r="L136" s="29"/>
      <c r="M136" s="31" t="str">
        <f aca="false">IF($B136="","",IF($L136="",H136,SUMIFS($H$4:$H$253,$L$4:$L$253,$L136)))</f>
        <v/>
      </c>
      <c r="N136" s="32" t="str">
        <f aca="false">IF($B136="","",IF(AND(M136&gt;=2000,F136&gt;0,H136&gt;=300*F136),"Yes","No"))</f>
        <v/>
      </c>
      <c r="O136" s="29"/>
      <c r="P136" s="30"/>
      <c r="Q136" s="29"/>
      <c r="R136" s="32" t="str">
        <f aca="false">IF($B136="","",IF(OR(NOT(ISNUMBER(B136)),B136&lt;46023,B136&gt;46387),"OUT OF 2026","OK"))</f>
        <v/>
      </c>
      <c r="S136" s="29"/>
    </row>
    <row r="137" customFormat="false" ht="15" hidden="false" customHeight="false" outlineLevel="0" collapsed="false">
      <c r="A137" s="27" t="n">
        <v>134</v>
      </c>
      <c r="B137" s="28"/>
      <c r="C137" s="29"/>
      <c r="D137" s="29"/>
      <c r="E137" s="29"/>
      <c r="F137" s="30"/>
      <c r="G137" s="37"/>
      <c r="H137" s="30"/>
      <c r="I137" s="30"/>
      <c r="J137" s="31" t="str">
        <f aca="false">IF($B137="","",H137-I137)</f>
        <v/>
      </c>
      <c r="K137" s="29"/>
      <c r="L137" s="29"/>
      <c r="M137" s="31" t="str">
        <f aca="false">IF($B137="","",IF($L137="",H137,SUMIFS($H$4:$H$253,$L$4:$L$253,$L137)))</f>
        <v/>
      </c>
      <c r="N137" s="32" t="str">
        <f aca="false">IF($B137="","",IF(AND(M137&gt;=2000,F137&gt;0,H137&gt;=300*F137),"Yes","No"))</f>
        <v/>
      </c>
      <c r="O137" s="29"/>
      <c r="P137" s="30"/>
      <c r="Q137" s="29"/>
      <c r="R137" s="32" t="str">
        <f aca="false">IF($B137="","",IF(OR(NOT(ISNUMBER(B137)),B137&lt;46023,B137&gt;46387),"OUT OF 2026","OK"))</f>
        <v/>
      </c>
      <c r="S137" s="29"/>
    </row>
    <row r="138" customFormat="false" ht="15" hidden="false" customHeight="false" outlineLevel="0" collapsed="false">
      <c r="A138" s="27" t="n">
        <v>135</v>
      </c>
      <c r="B138" s="28"/>
      <c r="C138" s="29"/>
      <c r="D138" s="29"/>
      <c r="E138" s="29"/>
      <c r="F138" s="30"/>
      <c r="G138" s="37"/>
      <c r="H138" s="30"/>
      <c r="I138" s="30"/>
      <c r="J138" s="31" t="str">
        <f aca="false">IF($B138="","",H138-I138)</f>
        <v/>
      </c>
      <c r="K138" s="29"/>
      <c r="L138" s="29"/>
      <c r="M138" s="31" t="str">
        <f aca="false">IF($B138="","",IF($L138="",H138,SUMIFS($H$4:$H$253,$L$4:$L$253,$L138)))</f>
        <v/>
      </c>
      <c r="N138" s="32" t="str">
        <f aca="false">IF($B138="","",IF(AND(M138&gt;=2000,F138&gt;0,H138&gt;=300*F138),"Yes","No"))</f>
        <v/>
      </c>
      <c r="O138" s="29"/>
      <c r="P138" s="30"/>
      <c r="Q138" s="29"/>
      <c r="R138" s="32" t="str">
        <f aca="false">IF($B138="","",IF(OR(NOT(ISNUMBER(B138)),B138&lt;46023,B138&gt;46387),"OUT OF 2026","OK"))</f>
        <v/>
      </c>
      <c r="S138" s="29"/>
    </row>
    <row r="139" customFormat="false" ht="15" hidden="false" customHeight="false" outlineLevel="0" collapsed="false">
      <c r="A139" s="27" t="n">
        <v>136</v>
      </c>
      <c r="B139" s="28"/>
      <c r="C139" s="29"/>
      <c r="D139" s="29"/>
      <c r="E139" s="29"/>
      <c r="F139" s="30"/>
      <c r="G139" s="37"/>
      <c r="H139" s="30"/>
      <c r="I139" s="30"/>
      <c r="J139" s="31" t="str">
        <f aca="false">IF($B139="","",H139-I139)</f>
        <v/>
      </c>
      <c r="K139" s="29"/>
      <c r="L139" s="29"/>
      <c r="M139" s="31" t="str">
        <f aca="false">IF($B139="","",IF($L139="",H139,SUMIFS($H$4:$H$253,$L$4:$L$253,$L139)))</f>
        <v/>
      </c>
      <c r="N139" s="32" t="str">
        <f aca="false">IF($B139="","",IF(AND(M139&gt;=2000,F139&gt;0,H139&gt;=300*F139),"Yes","No"))</f>
        <v/>
      </c>
      <c r="O139" s="29"/>
      <c r="P139" s="30"/>
      <c r="Q139" s="29"/>
      <c r="R139" s="32" t="str">
        <f aca="false">IF($B139="","",IF(OR(NOT(ISNUMBER(B139)),B139&lt;46023,B139&gt;46387),"OUT OF 2026","OK"))</f>
        <v/>
      </c>
      <c r="S139" s="29"/>
    </row>
    <row r="140" customFormat="false" ht="15" hidden="false" customHeight="false" outlineLevel="0" collapsed="false">
      <c r="A140" s="27" t="n">
        <v>137</v>
      </c>
      <c r="B140" s="28"/>
      <c r="C140" s="29"/>
      <c r="D140" s="29"/>
      <c r="E140" s="29"/>
      <c r="F140" s="30"/>
      <c r="G140" s="37"/>
      <c r="H140" s="30"/>
      <c r="I140" s="30"/>
      <c r="J140" s="31" t="str">
        <f aca="false">IF($B140="","",H140-I140)</f>
        <v/>
      </c>
      <c r="K140" s="29"/>
      <c r="L140" s="29"/>
      <c r="M140" s="31" t="str">
        <f aca="false">IF($B140="","",IF($L140="",H140,SUMIFS($H$4:$H$253,$L$4:$L$253,$L140)))</f>
        <v/>
      </c>
      <c r="N140" s="32" t="str">
        <f aca="false">IF($B140="","",IF(AND(M140&gt;=2000,F140&gt;0,H140&gt;=300*F140),"Yes","No"))</f>
        <v/>
      </c>
      <c r="O140" s="29"/>
      <c r="P140" s="30"/>
      <c r="Q140" s="29"/>
      <c r="R140" s="32" t="str">
        <f aca="false">IF($B140="","",IF(OR(NOT(ISNUMBER(B140)),B140&lt;46023,B140&gt;46387),"OUT OF 2026","OK"))</f>
        <v/>
      </c>
      <c r="S140" s="29"/>
    </row>
    <row r="141" customFormat="false" ht="15" hidden="false" customHeight="false" outlineLevel="0" collapsed="false">
      <c r="A141" s="27" t="n">
        <v>138</v>
      </c>
      <c r="B141" s="28"/>
      <c r="C141" s="29"/>
      <c r="D141" s="29"/>
      <c r="E141" s="29"/>
      <c r="F141" s="30"/>
      <c r="G141" s="37"/>
      <c r="H141" s="30"/>
      <c r="I141" s="30"/>
      <c r="J141" s="31" t="str">
        <f aca="false">IF($B141="","",H141-I141)</f>
        <v/>
      </c>
      <c r="K141" s="29"/>
      <c r="L141" s="29"/>
      <c r="M141" s="31" t="str">
        <f aca="false">IF($B141="","",IF($L141="",H141,SUMIFS($H$4:$H$253,$L$4:$L$253,$L141)))</f>
        <v/>
      </c>
      <c r="N141" s="32" t="str">
        <f aca="false">IF($B141="","",IF(AND(M141&gt;=2000,F141&gt;0,H141&gt;=300*F141),"Yes","No"))</f>
        <v/>
      </c>
      <c r="O141" s="29"/>
      <c r="P141" s="30"/>
      <c r="Q141" s="29"/>
      <c r="R141" s="32" t="str">
        <f aca="false">IF($B141="","",IF(OR(NOT(ISNUMBER(B141)),B141&lt;46023,B141&gt;46387),"OUT OF 2026","OK"))</f>
        <v/>
      </c>
      <c r="S141" s="29"/>
    </row>
    <row r="142" customFormat="false" ht="15" hidden="false" customHeight="false" outlineLevel="0" collapsed="false">
      <c r="A142" s="27" t="n">
        <v>139</v>
      </c>
      <c r="B142" s="28"/>
      <c r="C142" s="29"/>
      <c r="D142" s="29"/>
      <c r="E142" s="29"/>
      <c r="F142" s="30"/>
      <c r="G142" s="37"/>
      <c r="H142" s="30"/>
      <c r="I142" s="30"/>
      <c r="J142" s="31" t="str">
        <f aca="false">IF($B142="","",H142-I142)</f>
        <v/>
      </c>
      <c r="K142" s="29"/>
      <c r="L142" s="29"/>
      <c r="M142" s="31" t="str">
        <f aca="false">IF($B142="","",IF($L142="",H142,SUMIFS($H$4:$H$253,$L$4:$L$253,$L142)))</f>
        <v/>
      </c>
      <c r="N142" s="32" t="str">
        <f aca="false">IF($B142="","",IF(AND(M142&gt;=2000,F142&gt;0,H142&gt;=300*F142),"Yes","No"))</f>
        <v/>
      </c>
      <c r="O142" s="29"/>
      <c r="P142" s="30"/>
      <c r="Q142" s="29"/>
      <c r="R142" s="32" t="str">
        <f aca="false">IF($B142="","",IF(OR(NOT(ISNUMBER(B142)),B142&lt;46023,B142&gt;46387),"OUT OF 2026","OK"))</f>
        <v/>
      </c>
      <c r="S142" s="29"/>
    </row>
    <row r="143" customFormat="false" ht="15" hidden="false" customHeight="false" outlineLevel="0" collapsed="false">
      <c r="A143" s="27" t="n">
        <v>140</v>
      </c>
      <c r="B143" s="28"/>
      <c r="C143" s="29"/>
      <c r="D143" s="29"/>
      <c r="E143" s="29"/>
      <c r="F143" s="30"/>
      <c r="G143" s="37"/>
      <c r="H143" s="30"/>
      <c r="I143" s="30"/>
      <c r="J143" s="31" t="str">
        <f aca="false">IF($B143="","",H143-I143)</f>
        <v/>
      </c>
      <c r="K143" s="29"/>
      <c r="L143" s="29"/>
      <c r="M143" s="31" t="str">
        <f aca="false">IF($B143="","",IF($L143="",H143,SUMIFS($H$4:$H$253,$L$4:$L$253,$L143)))</f>
        <v/>
      </c>
      <c r="N143" s="32" t="str">
        <f aca="false">IF($B143="","",IF(AND(M143&gt;=2000,F143&gt;0,H143&gt;=300*F143),"Yes","No"))</f>
        <v/>
      </c>
      <c r="O143" s="29"/>
      <c r="P143" s="30"/>
      <c r="Q143" s="29"/>
      <c r="R143" s="32" t="str">
        <f aca="false">IF($B143="","",IF(OR(NOT(ISNUMBER(B143)),B143&lt;46023,B143&gt;46387),"OUT OF 2026","OK"))</f>
        <v/>
      </c>
      <c r="S143" s="29"/>
    </row>
    <row r="144" customFormat="false" ht="15" hidden="false" customHeight="false" outlineLevel="0" collapsed="false">
      <c r="A144" s="27" t="n">
        <v>141</v>
      </c>
      <c r="B144" s="28"/>
      <c r="C144" s="29"/>
      <c r="D144" s="29"/>
      <c r="E144" s="29"/>
      <c r="F144" s="30"/>
      <c r="G144" s="37"/>
      <c r="H144" s="30"/>
      <c r="I144" s="30"/>
      <c r="J144" s="31" t="str">
        <f aca="false">IF($B144="","",H144-I144)</f>
        <v/>
      </c>
      <c r="K144" s="29"/>
      <c r="L144" s="29"/>
      <c r="M144" s="31" t="str">
        <f aca="false">IF($B144="","",IF($L144="",H144,SUMIFS($H$4:$H$253,$L$4:$L$253,$L144)))</f>
        <v/>
      </c>
      <c r="N144" s="32" t="str">
        <f aca="false">IF($B144="","",IF(AND(M144&gt;=2000,F144&gt;0,H144&gt;=300*F144),"Yes","No"))</f>
        <v/>
      </c>
      <c r="O144" s="29"/>
      <c r="P144" s="30"/>
      <c r="Q144" s="29"/>
      <c r="R144" s="32" t="str">
        <f aca="false">IF($B144="","",IF(OR(NOT(ISNUMBER(B144)),B144&lt;46023,B144&gt;46387),"OUT OF 2026","OK"))</f>
        <v/>
      </c>
      <c r="S144" s="29"/>
    </row>
    <row r="145" customFormat="false" ht="15" hidden="false" customHeight="false" outlineLevel="0" collapsed="false">
      <c r="A145" s="27" t="n">
        <v>142</v>
      </c>
      <c r="B145" s="28"/>
      <c r="C145" s="29"/>
      <c r="D145" s="29"/>
      <c r="E145" s="29"/>
      <c r="F145" s="30"/>
      <c r="G145" s="37"/>
      <c r="H145" s="30"/>
      <c r="I145" s="30"/>
      <c r="J145" s="31" t="str">
        <f aca="false">IF($B145="","",H145-I145)</f>
        <v/>
      </c>
      <c r="K145" s="29"/>
      <c r="L145" s="29"/>
      <c r="M145" s="31" t="str">
        <f aca="false">IF($B145="","",IF($L145="",H145,SUMIFS($H$4:$H$253,$L$4:$L$253,$L145)))</f>
        <v/>
      </c>
      <c r="N145" s="32" t="str">
        <f aca="false">IF($B145="","",IF(AND(M145&gt;=2000,F145&gt;0,H145&gt;=300*F145),"Yes","No"))</f>
        <v/>
      </c>
      <c r="O145" s="29"/>
      <c r="P145" s="30"/>
      <c r="Q145" s="29"/>
      <c r="R145" s="32" t="str">
        <f aca="false">IF($B145="","",IF(OR(NOT(ISNUMBER(B145)),B145&lt;46023,B145&gt;46387),"OUT OF 2026","OK"))</f>
        <v/>
      </c>
      <c r="S145" s="29"/>
    </row>
    <row r="146" customFormat="false" ht="15" hidden="false" customHeight="false" outlineLevel="0" collapsed="false">
      <c r="A146" s="27" t="n">
        <v>143</v>
      </c>
      <c r="B146" s="28"/>
      <c r="C146" s="29"/>
      <c r="D146" s="29"/>
      <c r="E146" s="29"/>
      <c r="F146" s="30"/>
      <c r="G146" s="37"/>
      <c r="H146" s="30"/>
      <c r="I146" s="30"/>
      <c r="J146" s="31" t="str">
        <f aca="false">IF($B146="","",H146-I146)</f>
        <v/>
      </c>
      <c r="K146" s="29"/>
      <c r="L146" s="29"/>
      <c r="M146" s="31" t="str">
        <f aca="false">IF($B146="","",IF($L146="",H146,SUMIFS($H$4:$H$253,$L$4:$L$253,$L146)))</f>
        <v/>
      </c>
      <c r="N146" s="32" t="str">
        <f aca="false">IF($B146="","",IF(AND(M146&gt;=2000,F146&gt;0,H146&gt;=300*F146),"Yes","No"))</f>
        <v/>
      </c>
      <c r="O146" s="29"/>
      <c r="P146" s="30"/>
      <c r="Q146" s="29"/>
      <c r="R146" s="32" t="str">
        <f aca="false">IF($B146="","",IF(OR(NOT(ISNUMBER(B146)),B146&lt;46023,B146&gt;46387),"OUT OF 2026","OK"))</f>
        <v/>
      </c>
      <c r="S146" s="29"/>
    </row>
    <row r="147" customFormat="false" ht="15" hidden="false" customHeight="false" outlineLevel="0" collapsed="false">
      <c r="A147" s="27" t="n">
        <v>144</v>
      </c>
      <c r="B147" s="28"/>
      <c r="C147" s="29"/>
      <c r="D147" s="29"/>
      <c r="E147" s="29"/>
      <c r="F147" s="30"/>
      <c r="G147" s="37"/>
      <c r="H147" s="30"/>
      <c r="I147" s="30"/>
      <c r="J147" s="31" t="str">
        <f aca="false">IF($B147="","",H147-I147)</f>
        <v/>
      </c>
      <c r="K147" s="29"/>
      <c r="L147" s="29"/>
      <c r="M147" s="31" t="str">
        <f aca="false">IF($B147="","",IF($L147="",H147,SUMIFS($H$4:$H$253,$L$4:$L$253,$L147)))</f>
        <v/>
      </c>
      <c r="N147" s="32" t="str">
        <f aca="false">IF($B147="","",IF(AND(M147&gt;=2000,F147&gt;0,H147&gt;=300*F147),"Yes","No"))</f>
        <v/>
      </c>
      <c r="O147" s="29"/>
      <c r="P147" s="30"/>
      <c r="Q147" s="29"/>
      <c r="R147" s="32" t="str">
        <f aca="false">IF($B147="","",IF(OR(NOT(ISNUMBER(B147)),B147&lt;46023,B147&gt;46387),"OUT OF 2026","OK"))</f>
        <v/>
      </c>
      <c r="S147" s="29"/>
    </row>
    <row r="148" customFormat="false" ht="15" hidden="false" customHeight="false" outlineLevel="0" collapsed="false">
      <c r="A148" s="27" t="n">
        <v>145</v>
      </c>
      <c r="B148" s="28"/>
      <c r="C148" s="29"/>
      <c r="D148" s="29"/>
      <c r="E148" s="29"/>
      <c r="F148" s="30"/>
      <c r="G148" s="37"/>
      <c r="H148" s="30"/>
      <c r="I148" s="30"/>
      <c r="J148" s="31" t="str">
        <f aca="false">IF($B148="","",H148-I148)</f>
        <v/>
      </c>
      <c r="K148" s="29"/>
      <c r="L148" s="29"/>
      <c r="M148" s="31" t="str">
        <f aca="false">IF($B148="","",IF($L148="",H148,SUMIFS($H$4:$H$253,$L$4:$L$253,$L148)))</f>
        <v/>
      </c>
      <c r="N148" s="32" t="str">
        <f aca="false">IF($B148="","",IF(AND(M148&gt;=2000,F148&gt;0,H148&gt;=300*F148),"Yes","No"))</f>
        <v/>
      </c>
      <c r="O148" s="29"/>
      <c r="P148" s="30"/>
      <c r="Q148" s="29"/>
      <c r="R148" s="32" t="str">
        <f aca="false">IF($B148="","",IF(OR(NOT(ISNUMBER(B148)),B148&lt;46023,B148&gt;46387),"OUT OF 2026","OK"))</f>
        <v/>
      </c>
      <c r="S148" s="29"/>
    </row>
    <row r="149" customFormat="false" ht="15" hidden="false" customHeight="false" outlineLevel="0" collapsed="false">
      <c r="A149" s="27" t="n">
        <v>146</v>
      </c>
      <c r="B149" s="28"/>
      <c r="C149" s="29"/>
      <c r="D149" s="29"/>
      <c r="E149" s="29"/>
      <c r="F149" s="30"/>
      <c r="G149" s="37"/>
      <c r="H149" s="30"/>
      <c r="I149" s="30"/>
      <c r="J149" s="31" t="str">
        <f aca="false">IF($B149="","",H149-I149)</f>
        <v/>
      </c>
      <c r="K149" s="29"/>
      <c r="L149" s="29"/>
      <c r="M149" s="31" t="str">
        <f aca="false">IF($B149="","",IF($L149="",H149,SUMIFS($H$4:$H$253,$L$4:$L$253,$L149)))</f>
        <v/>
      </c>
      <c r="N149" s="32" t="str">
        <f aca="false">IF($B149="","",IF(AND(M149&gt;=2000,F149&gt;0,H149&gt;=300*F149),"Yes","No"))</f>
        <v/>
      </c>
      <c r="O149" s="29"/>
      <c r="P149" s="30"/>
      <c r="Q149" s="29"/>
      <c r="R149" s="32" t="str">
        <f aca="false">IF($B149="","",IF(OR(NOT(ISNUMBER(B149)),B149&lt;46023,B149&gt;46387),"OUT OF 2026","OK"))</f>
        <v/>
      </c>
      <c r="S149" s="29"/>
    </row>
    <row r="150" customFormat="false" ht="15" hidden="false" customHeight="false" outlineLevel="0" collapsed="false">
      <c r="A150" s="27" t="n">
        <v>147</v>
      </c>
      <c r="B150" s="28"/>
      <c r="C150" s="29"/>
      <c r="D150" s="29"/>
      <c r="E150" s="29"/>
      <c r="F150" s="30"/>
      <c r="G150" s="37"/>
      <c r="H150" s="30"/>
      <c r="I150" s="30"/>
      <c r="J150" s="31" t="str">
        <f aca="false">IF($B150="","",H150-I150)</f>
        <v/>
      </c>
      <c r="K150" s="29"/>
      <c r="L150" s="29"/>
      <c r="M150" s="31" t="str">
        <f aca="false">IF($B150="","",IF($L150="",H150,SUMIFS($H$4:$H$253,$L$4:$L$253,$L150)))</f>
        <v/>
      </c>
      <c r="N150" s="32" t="str">
        <f aca="false">IF($B150="","",IF(AND(M150&gt;=2000,F150&gt;0,H150&gt;=300*F150),"Yes","No"))</f>
        <v/>
      </c>
      <c r="O150" s="29"/>
      <c r="P150" s="30"/>
      <c r="Q150" s="29"/>
      <c r="R150" s="32" t="str">
        <f aca="false">IF($B150="","",IF(OR(NOT(ISNUMBER(B150)),B150&lt;46023,B150&gt;46387),"OUT OF 2026","OK"))</f>
        <v/>
      </c>
      <c r="S150" s="29"/>
    </row>
    <row r="151" customFormat="false" ht="15" hidden="false" customHeight="false" outlineLevel="0" collapsed="false">
      <c r="A151" s="27" t="n">
        <v>148</v>
      </c>
      <c r="B151" s="28"/>
      <c r="C151" s="29"/>
      <c r="D151" s="29"/>
      <c r="E151" s="29"/>
      <c r="F151" s="30"/>
      <c r="G151" s="37"/>
      <c r="H151" s="30"/>
      <c r="I151" s="30"/>
      <c r="J151" s="31" t="str">
        <f aca="false">IF($B151="","",H151-I151)</f>
        <v/>
      </c>
      <c r="K151" s="29"/>
      <c r="L151" s="29"/>
      <c r="M151" s="31" t="str">
        <f aca="false">IF($B151="","",IF($L151="",H151,SUMIFS($H$4:$H$253,$L$4:$L$253,$L151)))</f>
        <v/>
      </c>
      <c r="N151" s="32" t="str">
        <f aca="false">IF($B151="","",IF(AND(M151&gt;=2000,F151&gt;0,H151&gt;=300*F151),"Yes","No"))</f>
        <v/>
      </c>
      <c r="O151" s="29"/>
      <c r="P151" s="30"/>
      <c r="Q151" s="29"/>
      <c r="R151" s="32" t="str">
        <f aca="false">IF($B151="","",IF(OR(NOT(ISNUMBER(B151)),B151&lt;46023,B151&gt;46387),"OUT OF 2026","OK"))</f>
        <v/>
      </c>
      <c r="S151" s="29"/>
    </row>
    <row r="152" customFormat="false" ht="15" hidden="false" customHeight="false" outlineLevel="0" collapsed="false">
      <c r="A152" s="27" t="n">
        <v>149</v>
      </c>
      <c r="B152" s="28"/>
      <c r="C152" s="29"/>
      <c r="D152" s="29"/>
      <c r="E152" s="29"/>
      <c r="F152" s="30"/>
      <c r="G152" s="37"/>
      <c r="H152" s="30"/>
      <c r="I152" s="30"/>
      <c r="J152" s="31" t="str">
        <f aca="false">IF($B152="","",H152-I152)</f>
        <v/>
      </c>
      <c r="K152" s="29"/>
      <c r="L152" s="29"/>
      <c r="M152" s="31" t="str">
        <f aca="false">IF($B152="","",IF($L152="",H152,SUMIFS($H$4:$H$253,$L$4:$L$253,$L152)))</f>
        <v/>
      </c>
      <c r="N152" s="32" t="str">
        <f aca="false">IF($B152="","",IF(AND(M152&gt;=2000,F152&gt;0,H152&gt;=300*F152),"Yes","No"))</f>
        <v/>
      </c>
      <c r="O152" s="29"/>
      <c r="P152" s="30"/>
      <c r="Q152" s="29"/>
      <c r="R152" s="32" t="str">
        <f aca="false">IF($B152="","",IF(OR(NOT(ISNUMBER(B152)),B152&lt;46023,B152&gt;46387),"OUT OF 2026","OK"))</f>
        <v/>
      </c>
      <c r="S152" s="29"/>
    </row>
    <row r="153" customFormat="false" ht="15" hidden="false" customHeight="false" outlineLevel="0" collapsed="false">
      <c r="A153" s="27" t="n">
        <v>150</v>
      </c>
      <c r="B153" s="28"/>
      <c r="C153" s="29"/>
      <c r="D153" s="29"/>
      <c r="E153" s="29"/>
      <c r="F153" s="30"/>
      <c r="G153" s="37"/>
      <c r="H153" s="30"/>
      <c r="I153" s="30"/>
      <c r="J153" s="31" t="str">
        <f aca="false">IF($B153="","",H153-I153)</f>
        <v/>
      </c>
      <c r="K153" s="29"/>
      <c r="L153" s="29"/>
      <c r="M153" s="31" t="str">
        <f aca="false">IF($B153="","",IF($L153="",H153,SUMIFS($H$4:$H$253,$L$4:$L$253,$L153)))</f>
        <v/>
      </c>
      <c r="N153" s="32" t="str">
        <f aca="false">IF($B153="","",IF(AND(M153&gt;=2000,F153&gt;0,H153&gt;=300*F153),"Yes","No"))</f>
        <v/>
      </c>
      <c r="O153" s="29"/>
      <c r="P153" s="30"/>
      <c r="Q153" s="29"/>
      <c r="R153" s="32" t="str">
        <f aca="false">IF($B153="","",IF(OR(NOT(ISNUMBER(B153)),B153&lt;46023,B153&gt;46387),"OUT OF 2026","OK"))</f>
        <v/>
      </c>
      <c r="S153" s="29"/>
    </row>
    <row r="154" customFormat="false" ht="15" hidden="false" customHeight="false" outlineLevel="0" collapsed="false">
      <c r="A154" s="27" t="n">
        <v>151</v>
      </c>
      <c r="B154" s="28"/>
      <c r="C154" s="29"/>
      <c r="D154" s="29"/>
      <c r="E154" s="29"/>
      <c r="F154" s="30"/>
      <c r="G154" s="37"/>
      <c r="H154" s="30"/>
      <c r="I154" s="30"/>
      <c r="J154" s="31" t="str">
        <f aca="false">IF($B154="","",H154-I154)</f>
        <v/>
      </c>
      <c r="K154" s="29"/>
      <c r="L154" s="29"/>
      <c r="M154" s="31" t="str">
        <f aca="false">IF($B154="","",IF($L154="",H154,SUMIFS($H$4:$H$253,$L$4:$L$253,$L154)))</f>
        <v/>
      </c>
      <c r="N154" s="32" t="str">
        <f aca="false">IF($B154="","",IF(AND(M154&gt;=2000,F154&gt;0,H154&gt;=300*F154),"Yes","No"))</f>
        <v/>
      </c>
      <c r="O154" s="29"/>
      <c r="P154" s="30"/>
      <c r="Q154" s="29"/>
      <c r="R154" s="32" t="str">
        <f aca="false">IF($B154="","",IF(OR(NOT(ISNUMBER(B154)),B154&lt;46023,B154&gt;46387),"OUT OF 2026","OK"))</f>
        <v/>
      </c>
      <c r="S154" s="29"/>
    </row>
    <row r="155" customFormat="false" ht="15" hidden="false" customHeight="false" outlineLevel="0" collapsed="false">
      <c r="A155" s="27" t="n">
        <v>152</v>
      </c>
      <c r="B155" s="28"/>
      <c r="C155" s="29"/>
      <c r="D155" s="29"/>
      <c r="E155" s="29"/>
      <c r="F155" s="30"/>
      <c r="G155" s="37"/>
      <c r="H155" s="30"/>
      <c r="I155" s="30"/>
      <c r="J155" s="31" t="str">
        <f aca="false">IF($B155="","",H155-I155)</f>
        <v/>
      </c>
      <c r="K155" s="29"/>
      <c r="L155" s="29"/>
      <c r="M155" s="31" t="str">
        <f aca="false">IF($B155="","",IF($L155="",H155,SUMIFS($H$4:$H$253,$L$4:$L$253,$L155)))</f>
        <v/>
      </c>
      <c r="N155" s="32" t="str">
        <f aca="false">IF($B155="","",IF(AND(M155&gt;=2000,F155&gt;0,H155&gt;=300*F155),"Yes","No"))</f>
        <v/>
      </c>
      <c r="O155" s="29"/>
      <c r="P155" s="30"/>
      <c r="Q155" s="29"/>
      <c r="R155" s="32" t="str">
        <f aca="false">IF($B155="","",IF(OR(NOT(ISNUMBER(B155)),B155&lt;46023,B155&gt;46387),"OUT OF 2026","OK"))</f>
        <v/>
      </c>
      <c r="S155" s="29"/>
    </row>
    <row r="156" customFormat="false" ht="15" hidden="false" customHeight="false" outlineLevel="0" collapsed="false">
      <c r="A156" s="27" t="n">
        <v>153</v>
      </c>
      <c r="B156" s="28"/>
      <c r="C156" s="29"/>
      <c r="D156" s="29"/>
      <c r="E156" s="29"/>
      <c r="F156" s="30"/>
      <c r="G156" s="37"/>
      <c r="H156" s="30"/>
      <c r="I156" s="30"/>
      <c r="J156" s="31" t="str">
        <f aca="false">IF($B156="","",H156-I156)</f>
        <v/>
      </c>
      <c r="K156" s="29"/>
      <c r="L156" s="29"/>
      <c r="M156" s="31" t="str">
        <f aca="false">IF($B156="","",IF($L156="",H156,SUMIFS($H$4:$H$253,$L$4:$L$253,$L156)))</f>
        <v/>
      </c>
      <c r="N156" s="32" t="str">
        <f aca="false">IF($B156="","",IF(AND(M156&gt;=2000,F156&gt;0,H156&gt;=300*F156),"Yes","No"))</f>
        <v/>
      </c>
      <c r="O156" s="29"/>
      <c r="P156" s="30"/>
      <c r="Q156" s="29"/>
      <c r="R156" s="32" t="str">
        <f aca="false">IF($B156="","",IF(OR(NOT(ISNUMBER(B156)),B156&lt;46023,B156&gt;46387),"OUT OF 2026","OK"))</f>
        <v/>
      </c>
      <c r="S156" s="29"/>
    </row>
    <row r="157" customFormat="false" ht="15" hidden="false" customHeight="false" outlineLevel="0" collapsed="false">
      <c r="A157" s="27" t="n">
        <v>154</v>
      </c>
      <c r="B157" s="28"/>
      <c r="C157" s="29"/>
      <c r="D157" s="29"/>
      <c r="E157" s="29"/>
      <c r="F157" s="30"/>
      <c r="G157" s="37"/>
      <c r="H157" s="30"/>
      <c r="I157" s="30"/>
      <c r="J157" s="31" t="str">
        <f aca="false">IF($B157="","",H157-I157)</f>
        <v/>
      </c>
      <c r="K157" s="29"/>
      <c r="L157" s="29"/>
      <c r="M157" s="31" t="str">
        <f aca="false">IF($B157="","",IF($L157="",H157,SUMIFS($H$4:$H$253,$L$4:$L$253,$L157)))</f>
        <v/>
      </c>
      <c r="N157" s="32" t="str">
        <f aca="false">IF($B157="","",IF(AND(M157&gt;=2000,F157&gt;0,H157&gt;=300*F157),"Yes","No"))</f>
        <v/>
      </c>
      <c r="O157" s="29"/>
      <c r="P157" s="30"/>
      <c r="Q157" s="29"/>
      <c r="R157" s="32" t="str">
        <f aca="false">IF($B157="","",IF(OR(NOT(ISNUMBER(B157)),B157&lt;46023,B157&gt;46387),"OUT OF 2026","OK"))</f>
        <v/>
      </c>
      <c r="S157" s="29"/>
    </row>
    <row r="158" customFormat="false" ht="15" hidden="false" customHeight="false" outlineLevel="0" collapsed="false">
      <c r="A158" s="27" t="n">
        <v>155</v>
      </c>
      <c r="B158" s="28"/>
      <c r="C158" s="29"/>
      <c r="D158" s="29"/>
      <c r="E158" s="29"/>
      <c r="F158" s="30"/>
      <c r="G158" s="37"/>
      <c r="H158" s="30"/>
      <c r="I158" s="30"/>
      <c r="J158" s="31" t="str">
        <f aca="false">IF($B158="","",H158-I158)</f>
        <v/>
      </c>
      <c r="K158" s="29"/>
      <c r="L158" s="29"/>
      <c r="M158" s="31" t="str">
        <f aca="false">IF($B158="","",IF($L158="",H158,SUMIFS($H$4:$H$253,$L$4:$L$253,$L158)))</f>
        <v/>
      </c>
      <c r="N158" s="32" t="str">
        <f aca="false">IF($B158="","",IF(AND(M158&gt;=2000,F158&gt;0,H158&gt;=300*F158),"Yes","No"))</f>
        <v/>
      </c>
      <c r="O158" s="29"/>
      <c r="P158" s="30"/>
      <c r="Q158" s="29"/>
      <c r="R158" s="32" t="str">
        <f aca="false">IF($B158="","",IF(OR(NOT(ISNUMBER(B158)),B158&lt;46023,B158&gt;46387),"OUT OF 2026","OK"))</f>
        <v/>
      </c>
      <c r="S158" s="29"/>
    </row>
    <row r="159" customFormat="false" ht="15" hidden="false" customHeight="false" outlineLevel="0" collapsed="false">
      <c r="A159" s="27" t="n">
        <v>156</v>
      </c>
      <c r="B159" s="28"/>
      <c r="C159" s="29"/>
      <c r="D159" s="29"/>
      <c r="E159" s="29"/>
      <c r="F159" s="30"/>
      <c r="G159" s="37"/>
      <c r="H159" s="30"/>
      <c r="I159" s="30"/>
      <c r="J159" s="31" t="str">
        <f aca="false">IF($B159="","",H159-I159)</f>
        <v/>
      </c>
      <c r="K159" s="29"/>
      <c r="L159" s="29"/>
      <c r="M159" s="31" t="str">
        <f aca="false">IF($B159="","",IF($L159="",H159,SUMIFS($H$4:$H$253,$L$4:$L$253,$L159)))</f>
        <v/>
      </c>
      <c r="N159" s="32" t="str">
        <f aca="false">IF($B159="","",IF(AND(M159&gt;=2000,F159&gt;0,H159&gt;=300*F159),"Yes","No"))</f>
        <v/>
      </c>
      <c r="O159" s="29"/>
      <c r="P159" s="30"/>
      <c r="Q159" s="29"/>
      <c r="R159" s="32" t="str">
        <f aca="false">IF($B159="","",IF(OR(NOT(ISNUMBER(B159)),B159&lt;46023,B159&gt;46387),"OUT OF 2026","OK"))</f>
        <v/>
      </c>
      <c r="S159" s="29"/>
    </row>
    <row r="160" customFormat="false" ht="15" hidden="false" customHeight="false" outlineLevel="0" collapsed="false">
      <c r="A160" s="27" t="n">
        <v>157</v>
      </c>
      <c r="B160" s="28"/>
      <c r="C160" s="29"/>
      <c r="D160" s="29"/>
      <c r="E160" s="29"/>
      <c r="F160" s="30"/>
      <c r="G160" s="37"/>
      <c r="H160" s="30"/>
      <c r="I160" s="30"/>
      <c r="J160" s="31" t="str">
        <f aca="false">IF($B160="","",H160-I160)</f>
        <v/>
      </c>
      <c r="K160" s="29"/>
      <c r="L160" s="29"/>
      <c r="M160" s="31" t="str">
        <f aca="false">IF($B160="","",IF($L160="",H160,SUMIFS($H$4:$H$253,$L$4:$L$253,$L160)))</f>
        <v/>
      </c>
      <c r="N160" s="32" t="str">
        <f aca="false">IF($B160="","",IF(AND(M160&gt;=2000,F160&gt;0,H160&gt;=300*F160),"Yes","No"))</f>
        <v/>
      </c>
      <c r="O160" s="29"/>
      <c r="P160" s="30"/>
      <c r="Q160" s="29"/>
      <c r="R160" s="32" t="str">
        <f aca="false">IF($B160="","",IF(OR(NOT(ISNUMBER(B160)),B160&lt;46023,B160&gt;46387),"OUT OF 2026","OK"))</f>
        <v/>
      </c>
      <c r="S160" s="29"/>
    </row>
    <row r="161" customFormat="false" ht="15" hidden="false" customHeight="false" outlineLevel="0" collapsed="false">
      <c r="A161" s="27" t="n">
        <v>158</v>
      </c>
      <c r="B161" s="28"/>
      <c r="C161" s="29"/>
      <c r="D161" s="29"/>
      <c r="E161" s="29"/>
      <c r="F161" s="30"/>
      <c r="G161" s="37"/>
      <c r="H161" s="30"/>
      <c r="I161" s="30"/>
      <c r="J161" s="31" t="str">
        <f aca="false">IF($B161="","",H161-I161)</f>
        <v/>
      </c>
      <c r="K161" s="29"/>
      <c r="L161" s="29"/>
      <c r="M161" s="31" t="str">
        <f aca="false">IF($B161="","",IF($L161="",H161,SUMIFS($H$4:$H$253,$L$4:$L$253,$L161)))</f>
        <v/>
      </c>
      <c r="N161" s="32" t="str">
        <f aca="false">IF($B161="","",IF(AND(M161&gt;=2000,F161&gt;0,H161&gt;=300*F161),"Yes","No"))</f>
        <v/>
      </c>
      <c r="O161" s="29"/>
      <c r="P161" s="30"/>
      <c r="Q161" s="29"/>
      <c r="R161" s="32" t="str">
        <f aca="false">IF($B161="","",IF(OR(NOT(ISNUMBER(B161)),B161&lt;46023,B161&gt;46387),"OUT OF 2026","OK"))</f>
        <v/>
      </c>
      <c r="S161" s="29"/>
    </row>
    <row r="162" customFormat="false" ht="15" hidden="false" customHeight="false" outlineLevel="0" collapsed="false">
      <c r="A162" s="27" t="n">
        <v>159</v>
      </c>
      <c r="B162" s="28"/>
      <c r="C162" s="29"/>
      <c r="D162" s="29"/>
      <c r="E162" s="29"/>
      <c r="F162" s="30"/>
      <c r="G162" s="37"/>
      <c r="H162" s="30"/>
      <c r="I162" s="30"/>
      <c r="J162" s="31" t="str">
        <f aca="false">IF($B162="","",H162-I162)</f>
        <v/>
      </c>
      <c r="K162" s="29"/>
      <c r="L162" s="29"/>
      <c r="M162" s="31" t="str">
        <f aca="false">IF($B162="","",IF($L162="",H162,SUMIFS($H$4:$H$253,$L$4:$L$253,$L162)))</f>
        <v/>
      </c>
      <c r="N162" s="32" t="str">
        <f aca="false">IF($B162="","",IF(AND(M162&gt;=2000,F162&gt;0,H162&gt;=300*F162),"Yes","No"))</f>
        <v/>
      </c>
      <c r="O162" s="29"/>
      <c r="P162" s="30"/>
      <c r="Q162" s="29"/>
      <c r="R162" s="32" t="str">
        <f aca="false">IF($B162="","",IF(OR(NOT(ISNUMBER(B162)),B162&lt;46023,B162&gt;46387),"OUT OF 2026","OK"))</f>
        <v/>
      </c>
      <c r="S162" s="29"/>
    </row>
    <row r="163" customFormat="false" ht="15" hidden="false" customHeight="false" outlineLevel="0" collapsed="false">
      <c r="A163" s="27" t="n">
        <v>160</v>
      </c>
      <c r="B163" s="28"/>
      <c r="C163" s="29"/>
      <c r="D163" s="29"/>
      <c r="E163" s="29"/>
      <c r="F163" s="30"/>
      <c r="G163" s="37"/>
      <c r="H163" s="30"/>
      <c r="I163" s="30"/>
      <c r="J163" s="31" t="str">
        <f aca="false">IF($B163="","",H163-I163)</f>
        <v/>
      </c>
      <c r="K163" s="29"/>
      <c r="L163" s="29"/>
      <c r="M163" s="31" t="str">
        <f aca="false">IF($B163="","",IF($L163="",H163,SUMIFS($H$4:$H$253,$L$4:$L$253,$L163)))</f>
        <v/>
      </c>
      <c r="N163" s="32" t="str">
        <f aca="false">IF($B163="","",IF(AND(M163&gt;=2000,F163&gt;0,H163&gt;=300*F163),"Yes","No"))</f>
        <v/>
      </c>
      <c r="O163" s="29"/>
      <c r="P163" s="30"/>
      <c r="Q163" s="29"/>
      <c r="R163" s="32" t="str">
        <f aca="false">IF($B163="","",IF(OR(NOT(ISNUMBER(B163)),B163&lt;46023,B163&gt;46387),"OUT OF 2026","OK"))</f>
        <v/>
      </c>
      <c r="S163" s="29"/>
    </row>
    <row r="164" customFormat="false" ht="15" hidden="false" customHeight="false" outlineLevel="0" collapsed="false">
      <c r="A164" s="27" t="n">
        <v>161</v>
      </c>
      <c r="B164" s="28"/>
      <c r="C164" s="29"/>
      <c r="D164" s="29"/>
      <c r="E164" s="29"/>
      <c r="F164" s="30"/>
      <c r="G164" s="37"/>
      <c r="H164" s="30"/>
      <c r="I164" s="30"/>
      <c r="J164" s="31" t="str">
        <f aca="false">IF($B164="","",H164-I164)</f>
        <v/>
      </c>
      <c r="K164" s="29"/>
      <c r="L164" s="29"/>
      <c r="M164" s="31" t="str">
        <f aca="false">IF($B164="","",IF($L164="",H164,SUMIFS($H$4:$H$253,$L$4:$L$253,$L164)))</f>
        <v/>
      </c>
      <c r="N164" s="32" t="str">
        <f aca="false">IF($B164="","",IF(AND(M164&gt;=2000,F164&gt;0,H164&gt;=300*F164),"Yes","No"))</f>
        <v/>
      </c>
      <c r="O164" s="29"/>
      <c r="P164" s="30"/>
      <c r="Q164" s="29"/>
      <c r="R164" s="32" t="str">
        <f aca="false">IF($B164="","",IF(OR(NOT(ISNUMBER(B164)),B164&lt;46023,B164&gt;46387),"OUT OF 2026","OK"))</f>
        <v/>
      </c>
      <c r="S164" s="29"/>
    </row>
    <row r="165" customFormat="false" ht="15" hidden="false" customHeight="false" outlineLevel="0" collapsed="false">
      <c r="A165" s="27" t="n">
        <v>162</v>
      </c>
      <c r="B165" s="28"/>
      <c r="C165" s="29"/>
      <c r="D165" s="29"/>
      <c r="E165" s="29"/>
      <c r="F165" s="30"/>
      <c r="G165" s="37"/>
      <c r="H165" s="30"/>
      <c r="I165" s="30"/>
      <c r="J165" s="31" t="str">
        <f aca="false">IF($B165="","",H165-I165)</f>
        <v/>
      </c>
      <c r="K165" s="29"/>
      <c r="L165" s="29"/>
      <c r="M165" s="31" t="str">
        <f aca="false">IF($B165="","",IF($L165="",H165,SUMIFS($H$4:$H$253,$L$4:$L$253,$L165)))</f>
        <v/>
      </c>
      <c r="N165" s="32" t="str">
        <f aca="false">IF($B165="","",IF(AND(M165&gt;=2000,F165&gt;0,H165&gt;=300*F165),"Yes","No"))</f>
        <v/>
      </c>
      <c r="O165" s="29"/>
      <c r="P165" s="30"/>
      <c r="Q165" s="29"/>
      <c r="R165" s="32" t="str">
        <f aca="false">IF($B165="","",IF(OR(NOT(ISNUMBER(B165)),B165&lt;46023,B165&gt;46387),"OUT OF 2026","OK"))</f>
        <v/>
      </c>
      <c r="S165" s="29"/>
    </row>
    <row r="166" customFormat="false" ht="15" hidden="false" customHeight="false" outlineLevel="0" collapsed="false">
      <c r="A166" s="27" t="n">
        <v>163</v>
      </c>
      <c r="B166" s="28"/>
      <c r="C166" s="29"/>
      <c r="D166" s="29"/>
      <c r="E166" s="29"/>
      <c r="F166" s="30"/>
      <c r="G166" s="37"/>
      <c r="H166" s="30"/>
      <c r="I166" s="30"/>
      <c r="J166" s="31" t="str">
        <f aca="false">IF($B166="","",H166-I166)</f>
        <v/>
      </c>
      <c r="K166" s="29"/>
      <c r="L166" s="29"/>
      <c r="M166" s="31" t="str">
        <f aca="false">IF($B166="","",IF($L166="",H166,SUMIFS($H$4:$H$253,$L$4:$L$253,$L166)))</f>
        <v/>
      </c>
      <c r="N166" s="32" t="str">
        <f aca="false">IF($B166="","",IF(AND(M166&gt;=2000,F166&gt;0,H166&gt;=300*F166),"Yes","No"))</f>
        <v/>
      </c>
      <c r="O166" s="29"/>
      <c r="P166" s="30"/>
      <c r="Q166" s="29"/>
      <c r="R166" s="32" t="str">
        <f aca="false">IF($B166="","",IF(OR(NOT(ISNUMBER(B166)),B166&lt;46023,B166&gt;46387),"OUT OF 2026","OK"))</f>
        <v/>
      </c>
      <c r="S166" s="29"/>
    </row>
    <row r="167" customFormat="false" ht="15" hidden="false" customHeight="false" outlineLevel="0" collapsed="false">
      <c r="A167" s="27" t="n">
        <v>164</v>
      </c>
      <c r="B167" s="28"/>
      <c r="C167" s="29"/>
      <c r="D167" s="29"/>
      <c r="E167" s="29"/>
      <c r="F167" s="30"/>
      <c r="G167" s="37"/>
      <c r="H167" s="30"/>
      <c r="I167" s="30"/>
      <c r="J167" s="31" t="str">
        <f aca="false">IF($B167="","",H167-I167)</f>
        <v/>
      </c>
      <c r="K167" s="29"/>
      <c r="L167" s="29"/>
      <c r="M167" s="31" t="str">
        <f aca="false">IF($B167="","",IF($L167="",H167,SUMIFS($H$4:$H$253,$L$4:$L$253,$L167)))</f>
        <v/>
      </c>
      <c r="N167" s="32" t="str">
        <f aca="false">IF($B167="","",IF(AND(M167&gt;=2000,F167&gt;0,H167&gt;=300*F167),"Yes","No"))</f>
        <v/>
      </c>
      <c r="O167" s="29"/>
      <c r="P167" s="30"/>
      <c r="Q167" s="29"/>
      <c r="R167" s="32" t="str">
        <f aca="false">IF($B167="","",IF(OR(NOT(ISNUMBER(B167)),B167&lt;46023,B167&gt;46387),"OUT OF 2026","OK"))</f>
        <v/>
      </c>
      <c r="S167" s="29"/>
    </row>
    <row r="168" customFormat="false" ht="15" hidden="false" customHeight="false" outlineLevel="0" collapsed="false">
      <c r="A168" s="27" t="n">
        <v>165</v>
      </c>
      <c r="B168" s="28"/>
      <c r="C168" s="29"/>
      <c r="D168" s="29"/>
      <c r="E168" s="29"/>
      <c r="F168" s="30"/>
      <c r="G168" s="37"/>
      <c r="H168" s="30"/>
      <c r="I168" s="30"/>
      <c r="J168" s="31" t="str">
        <f aca="false">IF($B168="","",H168-I168)</f>
        <v/>
      </c>
      <c r="K168" s="29"/>
      <c r="L168" s="29"/>
      <c r="M168" s="31" t="str">
        <f aca="false">IF($B168="","",IF($L168="",H168,SUMIFS($H$4:$H$253,$L$4:$L$253,$L168)))</f>
        <v/>
      </c>
      <c r="N168" s="32" t="str">
        <f aca="false">IF($B168="","",IF(AND(M168&gt;=2000,F168&gt;0,H168&gt;=300*F168),"Yes","No"))</f>
        <v/>
      </c>
      <c r="O168" s="29"/>
      <c r="P168" s="30"/>
      <c r="Q168" s="29"/>
      <c r="R168" s="32" t="str">
        <f aca="false">IF($B168="","",IF(OR(NOT(ISNUMBER(B168)),B168&lt;46023,B168&gt;46387),"OUT OF 2026","OK"))</f>
        <v/>
      </c>
      <c r="S168" s="29"/>
    </row>
    <row r="169" customFormat="false" ht="15" hidden="false" customHeight="false" outlineLevel="0" collapsed="false">
      <c r="A169" s="27" t="n">
        <v>166</v>
      </c>
      <c r="B169" s="28"/>
      <c r="C169" s="29"/>
      <c r="D169" s="29"/>
      <c r="E169" s="29"/>
      <c r="F169" s="30"/>
      <c r="G169" s="37"/>
      <c r="H169" s="30"/>
      <c r="I169" s="30"/>
      <c r="J169" s="31" t="str">
        <f aca="false">IF($B169="","",H169-I169)</f>
        <v/>
      </c>
      <c r="K169" s="29"/>
      <c r="L169" s="29"/>
      <c r="M169" s="31" t="str">
        <f aca="false">IF($B169="","",IF($L169="",H169,SUMIFS($H$4:$H$253,$L$4:$L$253,$L169)))</f>
        <v/>
      </c>
      <c r="N169" s="32" t="str">
        <f aca="false">IF($B169="","",IF(AND(M169&gt;=2000,F169&gt;0,H169&gt;=300*F169),"Yes","No"))</f>
        <v/>
      </c>
      <c r="O169" s="29"/>
      <c r="P169" s="30"/>
      <c r="Q169" s="29"/>
      <c r="R169" s="32" t="str">
        <f aca="false">IF($B169="","",IF(OR(NOT(ISNUMBER(B169)),B169&lt;46023,B169&gt;46387),"OUT OF 2026","OK"))</f>
        <v/>
      </c>
      <c r="S169" s="29"/>
    </row>
    <row r="170" customFormat="false" ht="15" hidden="false" customHeight="false" outlineLevel="0" collapsed="false">
      <c r="A170" s="27" t="n">
        <v>167</v>
      </c>
      <c r="B170" s="28"/>
      <c r="C170" s="29"/>
      <c r="D170" s="29"/>
      <c r="E170" s="29"/>
      <c r="F170" s="30"/>
      <c r="G170" s="37"/>
      <c r="H170" s="30"/>
      <c r="I170" s="30"/>
      <c r="J170" s="31" t="str">
        <f aca="false">IF($B170="","",H170-I170)</f>
        <v/>
      </c>
      <c r="K170" s="29"/>
      <c r="L170" s="29"/>
      <c r="M170" s="31" t="str">
        <f aca="false">IF($B170="","",IF($L170="",H170,SUMIFS($H$4:$H$253,$L$4:$L$253,$L170)))</f>
        <v/>
      </c>
      <c r="N170" s="32" t="str">
        <f aca="false">IF($B170="","",IF(AND(M170&gt;=2000,F170&gt;0,H170&gt;=300*F170),"Yes","No"))</f>
        <v/>
      </c>
      <c r="O170" s="29"/>
      <c r="P170" s="30"/>
      <c r="Q170" s="29"/>
      <c r="R170" s="32" t="str">
        <f aca="false">IF($B170="","",IF(OR(NOT(ISNUMBER(B170)),B170&lt;46023,B170&gt;46387),"OUT OF 2026","OK"))</f>
        <v/>
      </c>
      <c r="S170" s="29"/>
    </row>
    <row r="171" customFormat="false" ht="15" hidden="false" customHeight="false" outlineLevel="0" collapsed="false">
      <c r="A171" s="27" t="n">
        <v>168</v>
      </c>
      <c r="B171" s="28"/>
      <c r="C171" s="29"/>
      <c r="D171" s="29"/>
      <c r="E171" s="29"/>
      <c r="F171" s="30"/>
      <c r="G171" s="37"/>
      <c r="H171" s="30"/>
      <c r="I171" s="30"/>
      <c r="J171" s="31" t="str">
        <f aca="false">IF($B171="","",H171-I171)</f>
        <v/>
      </c>
      <c r="K171" s="29"/>
      <c r="L171" s="29"/>
      <c r="M171" s="31" t="str">
        <f aca="false">IF($B171="","",IF($L171="",H171,SUMIFS($H$4:$H$253,$L$4:$L$253,$L171)))</f>
        <v/>
      </c>
      <c r="N171" s="32" t="str">
        <f aca="false">IF($B171="","",IF(AND(M171&gt;=2000,F171&gt;0,H171&gt;=300*F171),"Yes","No"))</f>
        <v/>
      </c>
      <c r="O171" s="29"/>
      <c r="P171" s="30"/>
      <c r="Q171" s="29"/>
      <c r="R171" s="32" t="str">
        <f aca="false">IF($B171="","",IF(OR(NOT(ISNUMBER(B171)),B171&lt;46023,B171&gt;46387),"OUT OF 2026","OK"))</f>
        <v/>
      </c>
      <c r="S171" s="29"/>
    </row>
    <row r="172" customFormat="false" ht="15" hidden="false" customHeight="false" outlineLevel="0" collapsed="false">
      <c r="A172" s="27" t="n">
        <v>169</v>
      </c>
      <c r="B172" s="28"/>
      <c r="C172" s="29"/>
      <c r="D172" s="29"/>
      <c r="E172" s="29"/>
      <c r="F172" s="30"/>
      <c r="G172" s="37"/>
      <c r="H172" s="30"/>
      <c r="I172" s="30"/>
      <c r="J172" s="31" t="str">
        <f aca="false">IF($B172="","",H172-I172)</f>
        <v/>
      </c>
      <c r="K172" s="29"/>
      <c r="L172" s="29"/>
      <c r="M172" s="31" t="str">
        <f aca="false">IF($B172="","",IF($L172="",H172,SUMIFS($H$4:$H$253,$L$4:$L$253,$L172)))</f>
        <v/>
      </c>
      <c r="N172" s="32" t="str">
        <f aca="false">IF($B172="","",IF(AND(M172&gt;=2000,F172&gt;0,H172&gt;=300*F172),"Yes","No"))</f>
        <v/>
      </c>
      <c r="O172" s="29"/>
      <c r="P172" s="30"/>
      <c r="Q172" s="29"/>
      <c r="R172" s="32" t="str">
        <f aca="false">IF($B172="","",IF(OR(NOT(ISNUMBER(B172)),B172&lt;46023,B172&gt;46387),"OUT OF 2026","OK"))</f>
        <v/>
      </c>
      <c r="S172" s="29"/>
    </row>
    <row r="173" customFormat="false" ht="15" hidden="false" customHeight="false" outlineLevel="0" collapsed="false">
      <c r="A173" s="27" t="n">
        <v>170</v>
      </c>
      <c r="B173" s="28"/>
      <c r="C173" s="29"/>
      <c r="D173" s="29"/>
      <c r="E173" s="29"/>
      <c r="F173" s="30"/>
      <c r="G173" s="37"/>
      <c r="H173" s="30"/>
      <c r="I173" s="30"/>
      <c r="J173" s="31" t="str">
        <f aca="false">IF($B173="","",H173-I173)</f>
        <v/>
      </c>
      <c r="K173" s="29"/>
      <c r="L173" s="29"/>
      <c r="M173" s="31" t="str">
        <f aca="false">IF($B173="","",IF($L173="",H173,SUMIFS($H$4:$H$253,$L$4:$L$253,$L173)))</f>
        <v/>
      </c>
      <c r="N173" s="32" t="str">
        <f aca="false">IF($B173="","",IF(AND(M173&gt;=2000,F173&gt;0,H173&gt;=300*F173),"Yes","No"))</f>
        <v/>
      </c>
      <c r="O173" s="29"/>
      <c r="P173" s="30"/>
      <c r="Q173" s="29"/>
      <c r="R173" s="32" t="str">
        <f aca="false">IF($B173="","",IF(OR(NOT(ISNUMBER(B173)),B173&lt;46023,B173&gt;46387),"OUT OF 2026","OK"))</f>
        <v/>
      </c>
      <c r="S173" s="29"/>
    </row>
    <row r="174" customFormat="false" ht="15" hidden="false" customHeight="false" outlineLevel="0" collapsed="false">
      <c r="A174" s="27" t="n">
        <v>171</v>
      </c>
      <c r="B174" s="28"/>
      <c r="C174" s="29"/>
      <c r="D174" s="29"/>
      <c r="E174" s="29"/>
      <c r="F174" s="30"/>
      <c r="G174" s="37"/>
      <c r="H174" s="30"/>
      <c r="I174" s="30"/>
      <c r="J174" s="31" t="str">
        <f aca="false">IF($B174="","",H174-I174)</f>
        <v/>
      </c>
      <c r="K174" s="29"/>
      <c r="L174" s="29"/>
      <c r="M174" s="31" t="str">
        <f aca="false">IF($B174="","",IF($L174="",H174,SUMIFS($H$4:$H$253,$L$4:$L$253,$L174)))</f>
        <v/>
      </c>
      <c r="N174" s="32" t="str">
        <f aca="false">IF($B174="","",IF(AND(M174&gt;=2000,F174&gt;0,H174&gt;=300*F174),"Yes","No"))</f>
        <v/>
      </c>
      <c r="O174" s="29"/>
      <c r="P174" s="30"/>
      <c r="Q174" s="29"/>
      <c r="R174" s="32" t="str">
        <f aca="false">IF($B174="","",IF(OR(NOT(ISNUMBER(B174)),B174&lt;46023,B174&gt;46387),"OUT OF 2026","OK"))</f>
        <v/>
      </c>
      <c r="S174" s="29"/>
    </row>
    <row r="175" customFormat="false" ht="15" hidden="false" customHeight="false" outlineLevel="0" collapsed="false">
      <c r="A175" s="27" t="n">
        <v>172</v>
      </c>
      <c r="B175" s="28"/>
      <c r="C175" s="29"/>
      <c r="D175" s="29"/>
      <c r="E175" s="29"/>
      <c r="F175" s="30"/>
      <c r="G175" s="37"/>
      <c r="H175" s="30"/>
      <c r="I175" s="30"/>
      <c r="J175" s="31" t="str">
        <f aca="false">IF($B175="","",H175-I175)</f>
        <v/>
      </c>
      <c r="K175" s="29"/>
      <c r="L175" s="29"/>
      <c r="M175" s="31" t="str">
        <f aca="false">IF($B175="","",IF($L175="",H175,SUMIFS($H$4:$H$253,$L$4:$L$253,$L175)))</f>
        <v/>
      </c>
      <c r="N175" s="32" t="str">
        <f aca="false">IF($B175="","",IF(AND(M175&gt;=2000,F175&gt;0,H175&gt;=300*F175),"Yes","No"))</f>
        <v/>
      </c>
      <c r="O175" s="29"/>
      <c r="P175" s="30"/>
      <c r="Q175" s="29"/>
      <c r="R175" s="32" t="str">
        <f aca="false">IF($B175="","",IF(OR(NOT(ISNUMBER(B175)),B175&lt;46023,B175&gt;46387),"OUT OF 2026","OK"))</f>
        <v/>
      </c>
      <c r="S175" s="29"/>
    </row>
    <row r="176" customFormat="false" ht="15" hidden="false" customHeight="false" outlineLevel="0" collapsed="false">
      <c r="A176" s="27" t="n">
        <v>173</v>
      </c>
      <c r="B176" s="28"/>
      <c r="C176" s="29"/>
      <c r="D176" s="29"/>
      <c r="E176" s="29"/>
      <c r="F176" s="30"/>
      <c r="G176" s="37"/>
      <c r="H176" s="30"/>
      <c r="I176" s="30"/>
      <c r="J176" s="31" t="str">
        <f aca="false">IF($B176="","",H176-I176)</f>
        <v/>
      </c>
      <c r="K176" s="29"/>
      <c r="L176" s="29"/>
      <c r="M176" s="31" t="str">
        <f aca="false">IF($B176="","",IF($L176="",H176,SUMIFS($H$4:$H$253,$L$4:$L$253,$L176)))</f>
        <v/>
      </c>
      <c r="N176" s="32" t="str">
        <f aca="false">IF($B176="","",IF(AND(M176&gt;=2000,F176&gt;0,H176&gt;=300*F176),"Yes","No"))</f>
        <v/>
      </c>
      <c r="O176" s="29"/>
      <c r="P176" s="30"/>
      <c r="Q176" s="29"/>
      <c r="R176" s="32" t="str">
        <f aca="false">IF($B176="","",IF(OR(NOT(ISNUMBER(B176)),B176&lt;46023,B176&gt;46387),"OUT OF 2026","OK"))</f>
        <v/>
      </c>
      <c r="S176" s="29"/>
    </row>
    <row r="177" customFormat="false" ht="15" hidden="false" customHeight="false" outlineLevel="0" collapsed="false">
      <c r="A177" s="27" t="n">
        <v>174</v>
      </c>
      <c r="B177" s="28"/>
      <c r="C177" s="29"/>
      <c r="D177" s="29"/>
      <c r="E177" s="29"/>
      <c r="F177" s="30"/>
      <c r="G177" s="37"/>
      <c r="H177" s="30"/>
      <c r="I177" s="30"/>
      <c r="J177" s="31" t="str">
        <f aca="false">IF($B177="","",H177-I177)</f>
        <v/>
      </c>
      <c r="K177" s="29"/>
      <c r="L177" s="29"/>
      <c r="M177" s="31" t="str">
        <f aca="false">IF($B177="","",IF($L177="",H177,SUMIFS($H$4:$H$253,$L$4:$L$253,$L177)))</f>
        <v/>
      </c>
      <c r="N177" s="32" t="str">
        <f aca="false">IF($B177="","",IF(AND(M177&gt;=2000,F177&gt;0,H177&gt;=300*F177),"Yes","No"))</f>
        <v/>
      </c>
      <c r="O177" s="29"/>
      <c r="P177" s="30"/>
      <c r="Q177" s="29"/>
      <c r="R177" s="32" t="str">
        <f aca="false">IF($B177="","",IF(OR(NOT(ISNUMBER(B177)),B177&lt;46023,B177&gt;46387),"OUT OF 2026","OK"))</f>
        <v/>
      </c>
      <c r="S177" s="29"/>
    </row>
    <row r="178" customFormat="false" ht="15" hidden="false" customHeight="false" outlineLevel="0" collapsed="false">
      <c r="A178" s="27" t="n">
        <v>175</v>
      </c>
      <c r="B178" s="28"/>
      <c r="C178" s="29"/>
      <c r="D178" s="29"/>
      <c r="E178" s="29"/>
      <c r="F178" s="30"/>
      <c r="G178" s="37"/>
      <c r="H178" s="30"/>
      <c r="I178" s="30"/>
      <c r="J178" s="31" t="str">
        <f aca="false">IF($B178="","",H178-I178)</f>
        <v/>
      </c>
      <c r="K178" s="29"/>
      <c r="L178" s="29"/>
      <c r="M178" s="31" t="str">
        <f aca="false">IF($B178="","",IF($L178="",H178,SUMIFS($H$4:$H$253,$L$4:$L$253,$L178)))</f>
        <v/>
      </c>
      <c r="N178" s="32" t="str">
        <f aca="false">IF($B178="","",IF(AND(M178&gt;=2000,F178&gt;0,H178&gt;=300*F178),"Yes","No"))</f>
        <v/>
      </c>
      <c r="O178" s="29"/>
      <c r="P178" s="30"/>
      <c r="Q178" s="29"/>
      <c r="R178" s="32" t="str">
        <f aca="false">IF($B178="","",IF(OR(NOT(ISNUMBER(B178)),B178&lt;46023,B178&gt;46387),"OUT OF 2026","OK"))</f>
        <v/>
      </c>
      <c r="S178" s="29"/>
    </row>
    <row r="179" customFormat="false" ht="15" hidden="false" customHeight="false" outlineLevel="0" collapsed="false">
      <c r="A179" s="27" t="n">
        <v>176</v>
      </c>
      <c r="B179" s="28"/>
      <c r="C179" s="29"/>
      <c r="D179" s="29"/>
      <c r="E179" s="29"/>
      <c r="F179" s="30"/>
      <c r="G179" s="37"/>
      <c r="H179" s="30"/>
      <c r="I179" s="30"/>
      <c r="J179" s="31" t="str">
        <f aca="false">IF($B179="","",H179-I179)</f>
        <v/>
      </c>
      <c r="K179" s="29"/>
      <c r="L179" s="29"/>
      <c r="M179" s="31" t="str">
        <f aca="false">IF($B179="","",IF($L179="",H179,SUMIFS($H$4:$H$253,$L$4:$L$253,$L179)))</f>
        <v/>
      </c>
      <c r="N179" s="32" t="str">
        <f aca="false">IF($B179="","",IF(AND(M179&gt;=2000,F179&gt;0,H179&gt;=300*F179),"Yes","No"))</f>
        <v/>
      </c>
      <c r="O179" s="29"/>
      <c r="P179" s="30"/>
      <c r="Q179" s="29"/>
      <c r="R179" s="32" t="str">
        <f aca="false">IF($B179="","",IF(OR(NOT(ISNUMBER(B179)),B179&lt;46023,B179&gt;46387),"OUT OF 2026","OK"))</f>
        <v/>
      </c>
      <c r="S179" s="29"/>
    </row>
    <row r="180" customFormat="false" ht="15" hidden="false" customHeight="false" outlineLevel="0" collapsed="false">
      <c r="A180" s="27" t="n">
        <v>177</v>
      </c>
      <c r="B180" s="28"/>
      <c r="C180" s="29"/>
      <c r="D180" s="29"/>
      <c r="E180" s="29"/>
      <c r="F180" s="30"/>
      <c r="G180" s="37"/>
      <c r="H180" s="30"/>
      <c r="I180" s="30"/>
      <c r="J180" s="31" t="str">
        <f aca="false">IF($B180="","",H180-I180)</f>
        <v/>
      </c>
      <c r="K180" s="29"/>
      <c r="L180" s="29"/>
      <c r="M180" s="31" t="str">
        <f aca="false">IF($B180="","",IF($L180="",H180,SUMIFS($H$4:$H$253,$L$4:$L$253,$L180)))</f>
        <v/>
      </c>
      <c r="N180" s="32" t="str">
        <f aca="false">IF($B180="","",IF(AND(M180&gt;=2000,F180&gt;0,H180&gt;=300*F180),"Yes","No"))</f>
        <v/>
      </c>
      <c r="O180" s="29"/>
      <c r="P180" s="30"/>
      <c r="Q180" s="29"/>
      <c r="R180" s="32" t="str">
        <f aca="false">IF($B180="","",IF(OR(NOT(ISNUMBER(B180)),B180&lt;46023,B180&gt;46387),"OUT OF 2026","OK"))</f>
        <v/>
      </c>
      <c r="S180" s="29"/>
    </row>
    <row r="181" customFormat="false" ht="15" hidden="false" customHeight="false" outlineLevel="0" collapsed="false">
      <c r="A181" s="27" t="n">
        <v>178</v>
      </c>
      <c r="B181" s="28"/>
      <c r="C181" s="29"/>
      <c r="D181" s="29"/>
      <c r="E181" s="29"/>
      <c r="F181" s="30"/>
      <c r="G181" s="37"/>
      <c r="H181" s="30"/>
      <c r="I181" s="30"/>
      <c r="J181" s="31" t="str">
        <f aca="false">IF($B181="","",H181-I181)</f>
        <v/>
      </c>
      <c r="K181" s="29"/>
      <c r="L181" s="29"/>
      <c r="M181" s="31" t="str">
        <f aca="false">IF($B181="","",IF($L181="",H181,SUMIFS($H$4:$H$253,$L$4:$L$253,$L181)))</f>
        <v/>
      </c>
      <c r="N181" s="32" t="str">
        <f aca="false">IF($B181="","",IF(AND(M181&gt;=2000,F181&gt;0,H181&gt;=300*F181),"Yes","No"))</f>
        <v/>
      </c>
      <c r="O181" s="29"/>
      <c r="P181" s="30"/>
      <c r="Q181" s="29"/>
      <c r="R181" s="32" t="str">
        <f aca="false">IF($B181="","",IF(OR(NOT(ISNUMBER(B181)),B181&lt;46023,B181&gt;46387),"OUT OF 2026","OK"))</f>
        <v/>
      </c>
      <c r="S181" s="29"/>
    </row>
    <row r="182" customFormat="false" ht="15" hidden="false" customHeight="false" outlineLevel="0" collapsed="false">
      <c r="A182" s="27" t="n">
        <v>179</v>
      </c>
      <c r="B182" s="28"/>
      <c r="C182" s="29"/>
      <c r="D182" s="29"/>
      <c r="E182" s="29"/>
      <c r="F182" s="30"/>
      <c r="G182" s="37"/>
      <c r="H182" s="30"/>
      <c r="I182" s="30"/>
      <c r="J182" s="31" t="str">
        <f aca="false">IF($B182="","",H182-I182)</f>
        <v/>
      </c>
      <c r="K182" s="29"/>
      <c r="L182" s="29"/>
      <c r="M182" s="31" t="str">
        <f aca="false">IF($B182="","",IF($L182="",H182,SUMIFS($H$4:$H$253,$L$4:$L$253,$L182)))</f>
        <v/>
      </c>
      <c r="N182" s="32" t="str">
        <f aca="false">IF($B182="","",IF(AND(M182&gt;=2000,F182&gt;0,H182&gt;=300*F182),"Yes","No"))</f>
        <v/>
      </c>
      <c r="O182" s="29"/>
      <c r="P182" s="30"/>
      <c r="Q182" s="29"/>
      <c r="R182" s="32" t="str">
        <f aca="false">IF($B182="","",IF(OR(NOT(ISNUMBER(B182)),B182&lt;46023,B182&gt;46387),"OUT OF 2026","OK"))</f>
        <v/>
      </c>
      <c r="S182" s="29"/>
    </row>
    <row r="183" customFormat="false" ht="15" hidden="false" customHeight="false" outlineLevel="0" collapsed="false">
      <c r="A183" s="27" t="n">
        <v>180</v>
      </c>
      <c r="B183" s="28"/>
      <c r="C183" s="29"/>
      <c r="D183" s="29"/>
      <c r="E183" s="29"/>
      <c r="F183" s="30"/>
      <c r="G183" s="37"/>
      <c r="H183" s="30"/>
      <c r="I183" s="30"/>
      <c r="J183" s="31" t="str">
        <f aca="false">IF($B183="","",H183-I183)</f>
        <v/>
      </c>
      <c r="K183" s="29"/>
      <c r="L183" s="29"/>
      <c r="M183" s="31" t="str">
        <f aca="false">IF($B183="","",IF($L183="",H183,SUMIFS($H$4:$H$253,$L$4:$L$253,$L183)))</f>
        <v/>
      </c>
      <c r="N183" s="32" t="str">
        <f aca="false">IF($B183="","",IF(AND(M183&gt;=2000,F183&gt;0,H183&gt;=300*F183),"Yes","No"))</f>
        <v/>
      </c>
      <c r="O183" s="29"/>
      <c r="P183" s="30"/>
      <c r="Q183" s="29"/>
      <c r="R183" s="32" t="str">
        <f aca="false">IF($B183="","",IF(OR(NOT(ISNUMBER(B183)),B183&lt;46023,B183&gt;46387),"OUT OF 2026","OK"))</f>
        <v/>
      </c>
      <c r="S183" s="29"/>
    </row>
    <row r="184" customFormat="false" ht="15" hidden="false" customHeight="false" outlineLevel="0" collapsed="false">
      <c r="A184" s="27" t="n">
        <v>181</v>
      </c>
      <c r="B184" s="28"/>
      <c r="C184" s="29"/>
      <c r="D184" s="29"/>
      <c r="E184" s="29"/>
      <c r="F184" s="30"/>
      <c r="G184" s="37"/>
      <c r="H184" s="30"/>
      <c r="I184" s="30"/>
      <c r="J184" s="31" t="str">
        <f aca="false">IF($B184="","",H184-I184)</f>
        <v/>
      </c>
      <c r="K184" s="29"/>
      <c r="L184" s="29"/>
      <c r="M184" s="31" t="str">
        <f aca="false">IF($B184="","",IF($L184="",H184,SUMIFS($H$4:$H$253,$L$4:$L$253,$L184)))</f>
        <v/>
      </c>
      <c r="N184" s="32" t="str">
        <f aca="false">IF($B184="","",IF(AND(M184&gt;=2000,F184&gt;0,H184&gt;=300*F184),"Yes","No"))</f>
        <v/>
      </c>
      <c r="O184" s="29"/>
      <c r="P184" s="30"/>
      <c r="Q184" s="29"/>
      <c r="R184" s="32" t="str">
        <f aca="false">IF($B184="","",IF(OR(NOT(ISNUMBER(B184)),B184&lt;46023,B184&gt;46387),"OUT OF 2026","OK"))</f>
        <v/>
      </c>
      <c r="S184" s="29"/>
    </row>
    <row r="185" customFormat="false" ht="15" hidden="false" customHeight="false" outlineLevel="0" collapsed="false">
      <c r="A185" s="27" t="n">
        <v>182</v>
      </c>
      <c r="B185" s="28"/>
      <c r="C185" s="29"/>
      <c r="D185" s="29"/>
      <c r="E185" s="29"/>
      <c r="F185" s="30"/>
      <c r="G185" s="37"/>
      <c r="H185" s="30"/>
      <c r="I185" s="30"/>
      <c r="J185" s="31" t="str">
        <f aca="false">IF($B185="","",H185-I185)</f>
        <v/>
      </c>
      <c r="K185" s="29"/>
      <c r="L185" s="29"/>
      <c r="M185" s="31" t="str">
        <f aca="false">IF($B185="","",IF($L185="",H185,SUMIFS($H$4:$H$253,$L$4:$L$253,$L185)))</f>
        <v/>
      </c>
      <c r="N185" s="32" t="str">
        <f aca="false">IF($B185="","",IF(AND(M185&gt;=2000,F185&gt;0,H185&gt;=300*F185),"Yes","No"))</f>
        <v/>
      </c>
      <c r="O185" s="29"/>
      <c r="P185" s="30"/>
      <c r="Q185" s="29"/>
      <c r="R185" s="32" t="str">
        <f aca="false">IF($B185="","",IF(OR(NOT(ISNUMBER(B185)),B185&lt;46023,B185&gt;46387),"OUT OF 2026","OK"))</f>
        <v/>
      </c>
      <c r="S185" s="29"/>
    </row>
    <row r="186" customFormat="false" ht="15" hidden="false" customHeight="false" outlineLevel="0" collapsed="false">
      <c r="A186" s="27" t="n">
        <v>183</v>
      </c>
      <c r="B186" s="28"/>
      <c r="C186" s="29"/>
      <c r="D186" s="29"/>
      <c r="E186" s="29"/>
      <c r="F186" s="30"/>
      <c r="G186" s="37"/>
      <c r="H186" s="30"/>
      <c r="I186" s="30"/>
      <c r="J186" s="31" t="str">
        <f aca="false">IF($B186="","",H186-I186)</f>
        <v/>
      </c>
      <c r="K186" s="29"/>
      <c r="L186" s="29"/>
      <c r="M186" s="31" t="str">
        <f aca="false">IF($B186="","",IF($L186="",H186,SUMIFS($H$4:$H$253,$L$4:$L$253,$L186)))</f>
        <v/>
      </c>
      <c r="N186" s="32" t="str">
        <f aca="false">IF($B186="","",IF(AND(M186&gt;=2000,F186&gt;0,H186&gt;=300*F186),"Yes","No"))</f>
        <v/>
      </c>
      <c r="O186" s="29"/>
      <c r="P186" s="30"/>
      <c r="Q186" s="29"/>
      <c r="R186" s="32" t="str">
        <f aca="false">IF($B186="","",IF(OR(NOT(ISNUMBER(B186)),B186&lt;46023,B186&gt;46387),"OUT OF 2026","OK"))</f>
        <v/>
      </c>
      <c r="S186" s="29"/>
    </row>
    <row r="187" customFormat="false" ht="15" hidden="false" customHeight="false" outlineLevel="0" collapsed="false">
      <c r="A187" s="27" t="n">
        <v>184</v>
      </c>
      <c r="B187" s="28"/>
      <c r="C187" s="29"/>
      <c r="D187" s="29"/>
      <c r="E187" s="29"/>
      <c r="F187" s="30"/>
      <c r="G187" s="37"/>
      <c r="H187" s="30"/>
      <c r="I187" s="30"/>
      <c r="J187" s="31" t="str">
        <f aca="false">IF($B187="","",H187-I187)</f>
        <v/>
      </c>
      <c r="K187" s="29"/>
      <c r="L187" s="29"/>
      <c r="M187" s="31" t="str">
        <f aca="false">IF($B187="","",IF($L187="",H187,SUMIFS($H$4:$H$253,$L$4:$L$253,$L187)))</f>
        <v/>
      </c>
      <c r="N187" s="32" t="str">
        <f aca="false">IF($B187="","",IF(AND(M187&gt;=2000,F187&gt;0,H187&gt;=300*F187),"Yes","No"))</f>
        <v/>
      </c>
      <c r="O187" s="29"/>
      <c r="P187" s="30"/>
      <c r="Q187" s="29"/>
      <c r="R187" s="32" t="str">
        <f aca="false">IF($B187="","",IF(OR(NOT(ISNUMBER(B187)),B187&lt;46023,B187&gt;46387),"OUT OF 2026","OK"))</f>
        <v/>
      </c>
      <c r="S187" s="29"/>
    </row>
    <row r="188" customFormat="false" ht="15" hidden="false" customHeight="false" outlineLevel="0" collapsed="false">
      <c r="A188" s="27" t="n">
        <v>185</v>
      </c>
      <c r="B188" s="28"/>
      <c r="C188" s="29"/>
      <c r="D188" s="29"/>
      <c r="E188" s="29"/>
      <c r="F188" s="30"/>
      <c r="G188" s="37"/>
      <c r="H188" s="30"/>
      <c r="I188" s="30"/>
      <c r="J188" s="31" t="str">
        <f aca="false">IF($B188="","",H188-I188)</f>
        <v/>
      </c>
      <c r="K188" s="29"/>
      <c r="L188" s="29"/>
      <c r="M188" s="31" t="str">
        <f aca="false">IF($B188="","",IF($L188="",H188,SUMIFS($H$4:$H$253,$L$4:$L$253,$L188)))</f>
        <v/>
      </c>
      <c r="N188" s="32" t="str">
        <f aca="false">IF($B188="","",IF(AND(M188&gt;=2000,F188&gt;0,H188&gt;=300*F188),"Yes","No"))</f>
        <v/>
      </c>
      <c r="O188" s="29"/>
      <c r="P188" s="30"/>
      <c r="Q188" s="29"/>
      <c r="R188" s="32" t="str">
        <f aca="false">IF($B188="","",IF(OR(NOT(ISNUMBER(B188)),B188&lt;46023,B188&gt;46387),"OUT OF 2026","OK"))</f>
        <v/>
      </c>
      <c r="S188" s="29"/>
    </row>
    <row r="189" customFormat="false" ht="15" hidden="false" customHeight="false" outlineLevel="0" collapsed="false">
      <c r="A189" s="27" t="n">
        <v>186</v>
      </c>
      <c r="B189" s="28"/>
      <c r="C189" s="29"/>
      <c r="D189" s="29"/>
      <c r="E189" s="29"/>
      <c r="F189" s="30"/>
      <c r="G189" s="37"/>
      <c r="H189" s="30"/>
      <c r="I189" s="30"/>
      <c r="J189" s="31" t="str">
        <f aca="false">IF($B189="","",H189-I189)</f>
        <v/>
      </c>
      <c r="K189" s="29"/>
      <c r="L189" s="29"/>
      <c r="M189" s="31" t="str">
        <f aca="false">IF($B189="","",IF($L189="",H189,SUMIFS($H$4:$H$253,$L$4:$L$253,$L189)))</f>
        <v/>
      </c>
      <c r="N189" s="32" t="str">
        <f aca="false">IF($B189="","",IF(AND(M189&gt;=2000,F189&gt;0,H189&gt;=300*F189),"Yes","No"))</f>
        <v/>
      </c>
      <c r="O189" s="29"/>
      <c r="P189" s="30"/>
      <c r="Q189" s="29"/>
      <c r="R189" s="32" t="str">
        <f aca="false">IF($B189="","",IF(OR(NOT(ISNUMBER(B189)),B189&lt;46023,B189&gt;46387),"OUT OF 2026","OK"))</f>
        <v/>
      </c>
      <c r="S189" s="29"/>
    </row>
    <row r="190" customFormat="false" ht="15" hidden="false" customHeight="false" outlineLevel="0" collapsed="false">
      <c r="A190" s="27" t="n">
        <v>187</v>
      </c>
      <c r="B190" s="28"/>
      <c r="C190" s="29"/>
      <c r="D190" s="29"/>
      <c r="E190" s="29"/>
      <c r="F190" s="30"/>
      <c r="G190" s="37"/>
      <c r="H190" s="30"/>
      <c r="I190" s="30"/>
      <c r="J190" s="31" t="str">
        <f aca="false">IF($B190="","",H190-I190)</f>
        <v/>
      </c>
      <c r="K190" s="29"/>
      <c r="L190" s="29"/>
      <c r="M190" s="31" t="str">
        <f aca="false">IF($B190="","",IF($L190="",H190,SUMIFS($H$4:$H$253,$L$4:$L$253,$L190)))</f>
        <v/>
      </c>
      <c r="N190" s="32" t="str">
        <f aca="false">IF($B190="","",IF(AND(M190&gt;=2000,F190&gt;0,H190&gt;=300*F190),"Yes","No"))</f>
        <v/>
      </c>
      <c r="O190" s="29"/>
      <c r="P190" s="30"/>
      <c r="Q190" s="29"/>
      <c r="R190" s="32" t="str">
        <f aca="false">IF($B190="","",IF(OR(NOT(ISNUMBER(B190)),B190&lt;46023,B190&gt;46387),"OUT OF 2026","OK"))</f>
        <v/>
      </c>
      <c r="S190" s="29"/>
    </row>
    <row r="191" customFormat="false" ht="15" hidden="false" customHeight="false" outlineLevel="0" collapsed="false">
      <c r="A191" s="27" t="n">
        <v>188</v>
      </c>
      <c r="B191" s="28"/>
      <c r="C191" s="29"/>
      <c r="D191" s="29"/>
      <c r="E191" s="29"/>
      <c r="F191" s="30"/>
      <c r="G191" s="37"/>
      <c r="H191" s="30"/>
      <c r="I191" s="30"/>
      <c r="J191" s="31" t="str">
        <f aca="false">IF($B191="","",H191-I191)</f>
        <v/>
      </c>
      <c r="K191" s="29"/>
      <c r="L191" s="29"/>
      <c r="M191" s="31" t="str">
        <f aca="false">IF($B191="","",IF($L191="",H191,SUMIFS($H$4:$H$253,$L$4:$L$253,$L191)))</f>
        <v/>
      </c>
      <c r="N191" s="32" t="str">
        <f aca="false">IF($B191="","",IF(AND(M191&gt;=2000,F191&gt;0,H191&gt;=300*F191),"Yes","No"))</f>
        <v/>
      </c>
      <c r="O191" s="29"/>
      <c r="P191" s="30"/>
      <c r="Q191" s="29"/>
      <c r="R191" s="32" t="str">
        <f aca="false">IF($B191="","",IF(OR(NOT(ISNUMBER(B191)),B191&lt;46023,B191&gt;46387),"OUT OF 2026","OK"))</f>
        <v/>
      </c>
      <c r="S191" s="29"/>
    </row>
    <row r="192" customFormat="false" ht="15" hidden="false" customHeight="false" outlineLevel="0" collapsed="false">
      <c r="A192" s="27" t="n">
        <v>189</v>
      </c>
      <c r="B192" s="28"/>
      <c r="C192" s="29"/>
      <c r="D192" s="29"/>
      <c r="E192" s="29"/>
      <c r="F192" s="30"/>
      <c r="G192" s="37"/>
      <c r="H192" s="30"/>
      <c r="I192" s="30"/>
      <c r="J192" s="31" t="str">
        <f aca="false">IF($B192="","",H192-I192)</f>
        <v/>
      </c>
      <c r="K192" s="29"/>
      <c r="L192" s="29"/>
      <c r="M192" s="31" t="str">
        <f aca="false">IF($B192="","",IF($L192="",H192,SUMIFS($H$4:$H$253,$L$4:$L$253,$L192)))</f>
        <v/>
      </c>
      <c r="N192" s="32" t="str">
        <f aca="false">IF($B192="","",IF(AND(M192&gt;=2000,F192&gt;0,H192&gt;=300*F192),"Yes","No"))</f>
        <v/>
      </c>
      <c r="O192" s="29"/>
      <c r="P192" s="30"/>
      <c r="Q192" s="29"/>
      <c r="R192" s="32" t="str">
        <f aca="false">IF($B192="","",IF(OR(NOT(ISNUMBER(B192)),B192&lt;46023,B192&gt;46387),"OUT OF 2026","OK"))</f>
        <v/>
      </c>
      <c r="S192" s="29"/>
    </row>
    <row r="193" customFormat="false" ht="15" hidden="false" customHeight="false" outlineLevel="0" collapsed="false">
      <c r="A193" s="27" t="n">
        <v>190</v>
      </c>
      <c r="B193" s="28"/>
      <c r="C193" s="29"/>
      <c r="D193" s="29"/>
      <c r="E193" s="29"/>
      <c r="F193" s="30"/>
      <c r="G193" s="37"/>
      <c r="H193" s="30"/>
      <c r="I193" s="30"/>
      <c r="J193" s="31" t="str">
        <f aca="false">IF($B193="","",H193-I193)</f>
        <v/>
      </c>
      <c r="K193" s="29"/>
      <c r="L193" s="29"/>
      <c r="M193" s="31" t="str">
        <f aca="false">IF($B193="","",IF($L193="",H193,SUMIFS($H$4:$H$253,$L$4:$L$253,$L193)))</f>
        <v/>
      </c>
      <c r="N193" s="32" t="str">
        <f aca="false">IF($B193="","",IF(AND(M193&gt;=2000,F193&gt;0,H193&gt;=300*F193),"Yes","No"))</f>
        <v/>
      </c>
      <c r="O193" s="29"/>
      <c r="P193" s="30"/>
      <c r="Q193" s="29"/>
      <c r="R193" s="32" t="str">
        <f aca="false">IF($B193="","",IF(OR(NOT(ISNUMBER(B193)),B193&lt;46023,B193&gt;46387),"OUT OF 2026","OK"))</f>
        <v/>
      </c>
      <c r="S193" s="29"/>
    </row>
    <row r="194" customFormat="false" ht="15" hidden="false" customHeight="false" outlineLevel="0" collapsed="false">
      <c r="A194" s="27" t="n">
        <v>191</v>
      </c>
      <c r="B194" s="28"/>
      <c r="C194" s="29"/>
      <c r="D194" s="29"/>
      <c r="E194" s="29"/>
      <c r="F194" s="30"/>
      <c r="G194" s="37"/>
      <c r="H194" s="30"/>
      <c r="I194" s="30"/>
      <c r="J194" s="31" t="str">
        <f aca="false">IF($B194="","",H194-I194)</f>
        <v/>
      </c>
      <c r="K194" s="29"/>
      <c r="L194" s="29"/>
      <c r="M194" s="31" t="str">
        <f aca="false">IF($B194="","",IF($L194="",H194,SUMIFS($H$4:$H$253,$L$4:$L$253,$L194)))</f>
        <v/>
      </c>
      <c r="N194" s="32" t="str">
        <f aca="false">IF($B194="","",IF(AND(M194&gt;=2000,F194&gt;0,H194&gt;=300*F194),"Yes","No"))</f>
        <v/>
      </c>
      <c r="O194" s="29"/>
      <c r="P194" s="30"/>
      <c r="Q194" s="29"/>
      <c r="R194" s="32" t="str">
        <f aca="false">IF($B194="","",IF(OR(NOT(ISNUMBER(B194)),B194&lt;46023,B194&gt;46387),"OUT OF 2026","OK"))</f>
        <v/>
      </c>
      <c r="S194" s="29"/>
    </row>
    <row r="195" customFormat="false" ht="15" hidden="false" customHeight="false" outlineLevel="0" collapsed="false">
      <c r="A195" s="27" t="n">
        <v>192</v>
      </c>
      <c r="B195" s="28"/>
      <c r="C195" s="29"/>
      <c r="D195" s="29"/>
      <c r="E195" s="29"/>
      <c r="F195" s="30"/>
      <c r="G195" s="37"/>
      <c r="H195" s="30"/>
      <c r="I195" s="30"/>
      <c r="J195" s="31" t="str">
        <f aca="false">IF($B195="","",H195-I195)</f>
        <v/>
      </c>
      <c r="K195" s="29"/>
      <c r="L195" s="29"/>
      <c r="M195" s="31" t="str">
        <f aca="false">IF($B195="","",IF($L195="",H195,SUMIFS($H$4:$H$253,$L$4:$L$253,$L195)))</f>
        <v/>
      </c>
      <c r="N195" s="32" t="str">
        <f aca="false">IF($B195="","",IF(AND(M195&gt;=2000,F195&gt;0,H195&gt;=300*F195),"Yes","No"))</f>
        <v/>
      </c>
      <c r="O195" s="29"/>
      <c r="P195" s="30"/>
      <c r="Q195" s="29"/>
      <c r="R195" s="32" t="str">
        <f aca="false">IF($B195="","",IF(OR(NOT(ISNUMBER(B195)),B195&lt;46023,B195&gt;46387),"OUT OF 2026","OK"))</f>
        <v/>
      </c>
      <c r="S195" s="29"/>
    </row>
    <row r="196" customFormat="false" ht="15" hidden="false" customHeight="false" outlineLevel="0" collapsed="false">
      <c r="A196" s="27" t="n">
        <v>193</v>
      </c>
      <c r="B196" s="28"/>
      <c r="C196" s="29"/>
      <c r="D196" s="29"/>
      <c r="E196" s="29"/>
      <c r="F196" s="30"/>
      <c r="G196" s="37"/>
      <c r="H196" s="30"/>
      <c r="I196" s="30"/>
      <c r="J196" s="31" t="str">
        <f aca="false">IF($B196="","",H196-I196)</f>
        <v/>
      </c>
      <c r="K196" s="29"/>
      <c r="L196" s="29"/>
      <c r="M196" s="31" t="str">
        <f aca="false">IF($B196="","",IF($L196="",H196,SUMIFS($H$4:$H$253,$L$4:$L$253,$L196)))</f>
        <v/>
      </c>
      <c r="N196" s="32" t="str">
        <f aca="false">IF($B196="","",IF(AND(M196&gt;=2000,F196&gt;0,H196&gt;=300*F196),"Yes","No"))</f>
        <v/>
      </c>
      <c r="O196" s="29"/>
      <c r="P196" s="30"/>
      <c r="Q196" s="29"/>
      <c r="R196" s="32" t="str">
        <f aca="false">IF($B196="","",IF(OR(NOT(ISNUMBER(B196)),B196&lt;46023,B196&gt;46387),"OUT OF 2026","OK"))</f>
        <v/>
      </c>
      <c r="S196" s="29"/>
    </row>
    <row r="197" customFormat="false" ht="15" hidden="false" customHeight="false" outlineLevel="0" collapsed="false">
      <c r="A197" s="27" t="n">
        <v>194</v>
      </c>
      <c r="B197" s="28"/>
      <c r="C197" s="29"/>
      <c r="D197" s="29"/>
      <c r="E197" s="29"/>
      <c r="F197" s="30"/>
      <c r="G197" s="37"/>
      <c r="H197" s="30"/>
      <c r="I197" s="30"/>
      <c r="J197" s="31" t="str">
        <f aca="false">IF($B197="","",H197-I197)</f>
        <v/>
      </c>
      <c r="K197" s="29"/>
      <c r="L197" s="29"/>
      <c r="M197" s="31" t="str">
        <f aca="false">IF($B197="","",IF($L197="",H197,SUMIFS($H$4:$H$253,$L$4:$L$253,$L197)))</f>
        <v/>
      </c>
      <c r="N197" s="32" t="str">
        <f aca="false">IF($B197="","",IF(AND(M197&gt;=2000,F197&gt;0,H197&gt;=300*F197),"Yes","No"))</f>
        <v/>
      </c>
      <c r="O197" s="29"/>
      <c r="P197" s="30"/>
      <c r="Q197" s="29"/>
      <c r="R197" s="32" t="str">
        <f aca="false">IF($B197="","",IF(OR(NOT(ISNUMBER(B197)),B197&lt;46023,B197&gt;46387),"OUT OF 2026","OK"))</f>
        <v/>
      </c>
      <c r="S197" s="29"/>
    </row>
    <row r="198" customFormat="false" ht="15" hidden="false" customHeight="false" outlineLevel="0" collapsed="false">
      <c r="A198" s="27" t="n">
        <v>195</v>
      </c>
      <c r="B198" s="28"/>
      <c r="C198" s="29"/>
      <c r="D198" s="29"/>
      <c r="E198" s="29"/>
      <c r="F198" s="30"/>
      <c r="G198" s="37"/>
      <c r="H198" s="30"/>
      <c r="I198" s="30"/>
      <c r="J198" s="31" t="str">
        <f aca="false">IF($B198="","",H198-I198)</f>
        <v/>
      </c>
      <c r="K198" s="29"/>
      <c r="L198" s="29"/>
      <c r="M198" s="31" t="str">
        <f aca="false">IF($B198="","",IF($L198="",H198,SUMIFS($H$4:$H$253,$L$4:$L$253,$L198)))</f>
        <v/>
      </c>
      <c r="N198" s="32" t="str">
        <f aca="false">IF($B198="","",IF(AND(M198&gt;=2000,F198&gt;0,H198&gt;=300*F198),"Yes","No"))</f>
        <v/>
      </c>
      <c r="O198" s="29"/>
      <c r="P198" s="30"/>
      <c r="Q198" s="29"/>
      <c r="R198" s="32" t="str">
        <f aca="false">IF($B198="","",IF(OR(NOT(ISNUMBER(B198)),B198&lt;46023,B198&gt;46387),"OUT OF 2026","OK"))</f>
        <v/>
      </c>
      <c r="S198" s="29"/>
    </row>
    <row r="199" customFormat="false" ht="15" hidden="false" customHeight="false" outlineLevel="0" collapsed="false">
      <c r="A199" s="27" t="n">
        <v>196</v>
      </c>
      <c r="B199" s="28"/>
      <c r="C199" s="29"/>
      <c r="D199" s="29"/>
      <c r="E199" s="29"/>
      <c r="F199" s="30"/>
      <c r="G199" s="37"/>
      <c r="H199" s="30"/>
      <c r="I199" s="30"/>
      <c r="J199" s="31" t="str">
        <f aca="false">IF($B199="","",H199-I199)</f>
        <v/>
      </c>
      <c r="K199" s="29"/>
      <c r="L199" s="29"/>
      <c r="M199" s="31" t="str">
        <f aca="false">IF($B199="","",IF($L199="",H199,SUMIFS($H$4:$H$253,$L$4:$L$253,$L199)))</f>
        <v/>
      </c>
      <c r="N199" s="32" t="str">
        <f aca="false">IF($B199="","",IF(AND(M199&gt;=2000,F199&gt;0,H199&gt;=300*F199),"Yes","No"))</f>
        <v/>
      </c>
      <c r="O199" s="29"/>
      <c r="P199" s="30"/>
      <c r="Q199" s="29"/>
      <c r="R199" s="32" t="str">
        <f aca="false">IF($B199="","",IF(OR(NOT(ISNUMBER(B199)),B199&lt;46023,B199&gt;46387),"OUT OF 2026","OK"))</f>
        <v/>
      </c>
      <c r="S199" s="29"/>
    </row>
    <row r="200" customFormat="false" ht="15" hidden="false" customHeight="false" outlineLevel="0" collapsed="false">
      <c r="A200" s="27" t="n">
        <v>197</v>
      </c>
      <c r="B200" s="28"/>
      <c r="C200" s="29"/>
      <c r="D200" s="29"/>
      <c r="E200" s="29"/>
      <c r="F200" s="30"/>
      <c r="G200" s="37"/>
      <c r="H200" s="30"/>
      <c r="I200" s="30"/>
      <c r="J200" s="31" t="str">
        <f aca="false">IF($B200="","",H200-I200)</f>
        <v/>
      </c>
      <c r="K200" s="29"/>
      <c r="L200" s="29"/>
      <c r="M200" s="31" t="str">
        <f aca="false">IF($B200="","",IF($L200="",H200,SUMIFS($H$4:$H$253,$L$4:$L$253,$L200)))</f>
        <v/>
      </c>
      <c r="N200" s="32" t="str">
        <f aca="false">IF($B200="","",IF(AND(M200&gt;=2000,F200&gt;0,H200&gt;=300*F200),"Yes","No"))</f>
        <v/>
      </c>
      <c r="O200" s="29"/>
      <c r="P200" s="30"/>
      <c r="Q200" s="29"/>
      <c r="R200" s="32" t="str">
        <f aca="false">IF($B200="","",IF(OR(NOT(ISNUMBER(B200)),B200&lt;46023,B200&gt;46387),"OUT OF 2026","OK"))</f>
        <v/>
      </c>
      <c r="S200" s="29"/>
    </row>
    <row r="201" customFormat="false" ht="15" hidden="false" customHeight="false" outlineLevel="0" collapsed="false">
      <c r="A201" s="27" t="n">
        <v>198</v>
      </c>
      <c r="B201" s="28"/>
      <c r="C201" s="29"/>
      <c r="D201" s="29"/>
      <c r="E201" s="29"/>
      <c r="F201" s="30"/>
      <c r="G201" s="37"/>
      <c r="H201" s="30"/>
      <c r="I201" s="30"/>
      <c r="J201" s="31" t="str">
        <f aca="false">IF($B201="","",H201-I201)</f>
        <v/>
      </c>
      <c r="K201" s="29"/>
      <c r="L201" s="29"/>
      <c r="M201" s="31" t="str">
        <f aca="false">IF($B201="","",IF($L201="",H201,SUMIFS($H$4:$H$253,$L$4:$L$253,$L201)))</f>
        <v/>
      </c>
      <c r="N201" s="32" t="str">
        <f aca="false">IF($B201="","",IF(AND(M201&gt;=2000,F201&gt;0,H201&gt;=300*F201),"Yes","No"))</f>
        <v/>
      </c>
      <c r="O201" s="29"/>
      <c r="P201" s="30"/>
      <c r="Q201" s="29"/>
      <c r="R201" s="32" t="str">
        <f aca="false">IF($B201="","",IF(OR(NOT(ISNUMBER(B201)),B201&lt;46023,B201&gt;46387),"OUT OF 2026","OK"))</f>
        <v/>
      </c>
      <c r="S201" s="29"/>
    </row>
    <row r="202" customFormat="false" ht="15" hidden="false" customHeight="false" outlineLevel="0" collapsed="false">
      <c r="A202" s="27" t="n">
        <v>199</v>
      </c>
      <c r="B202" s="28"/>
      <c r="C202" s="29"/>
      <c r="D202" s="29"/>
      <c r="E202" s="29"/>
      <c r="F202" s="30"/>
      <c r="G202" s="37"/>
      <c r="H202" s="30"/>
      <c r="I202" s="30"/>
      <c r="J202" s="31" t="str">
        <f aca="false">IF($B202="","",H202-I202)</f>
        <v/>
      </c>
      <c r="K202" s="29"/>
      <c r="L202" s="29"/>
      <c r="M202" s="31" t="str">
        <f aca="false">IF($B202="","",IF($L202="",H202,SUMIFS($H$4:$H$253,$L$4:$L$253,$L202)))</f>
        <v/>
      </c>
      <c r="N202" s="32" t="str">
        <f aca="false">IF($B202="","",IF(AND(M202&gt;=2000,F202&gt;0,H202&gt;=300*F202),"Yes","No"))</f>
        <v/>
      </c>
      <c r="O202" s="29"/>
      <c r="P202" s="30"/>
      <c r="Q202" s="29"/>
      <c r="R202" s="32" t="str">
        <f aca="false">IF($B202="","",IF(OR(NOT(ISNUMBER(B202)),B202&lt;46023,B202&gt;46387),"OUT OF 2026","OK"))</f>
        <v/>
      </c>
      <c r="S202" s="29"/>
    </row>
    <row r="203" customFormat="false" ht="15" hidden="false" customHeight="false" outlineLevel="0" collapsed="false">
      <c r="A203" s="27" t="n">
        <v>200</v>
      </c>
      <c r="B203" s="28"/>
      <c r="C203" s="29"/>
      <c r="D203" s="29"/>
      <c r="E203" s="29"/>
      <c r="F203" s="30"/>
      <c r="G203" s="37"/>
      <c r="H203" s="30"/>
      <c r="I203" s="30"/>
      <c r="J203" s="31" t="str">
        <f aca="false">IF($B203="","",H203-I203)</f>
        <v/>
      </c>
      <c r="K203" s="29"/>
      <c r="L203" s="29"/>
      <c r="M203" s="31" t="str">
        <f aca="false">IF($B203="","",IF($L203="",H203,SUMIFS($H$4:$H$253,$L$4:$L$253,$L203)))</f>
        <v/>
      </c>
      <c r="N203" s="32" t="str">
        <f aca="false">IF($B203="","",IF(AND(M203&gt;=2000,F203&gt;0,H203&gt;=300*F203),"Yes","No"))</f>
        <v/>
      </c>
      <c r="O203" s="29"/>
      <c r="P203" s="30"/>
      <c r="Q203" s="29"/>
      <c r="R203" s="32" t="str">
        <f aca="false">IF($B203="","",IF(OR(NOT(ISNUMBER(B203)),B203&lt;46023,B203&gt;46387),"OUT OF 2026","OK"))</f>
        <v/>
      </c>
      <c r="S203" s="29"/>
    </row>
    <row r="204" customFormat="false" ht="15" hidden="false" customHeight="false" outlineLevel="0" collapsed="false">
      <c r="A204" s="27" t="n">
        <v>201</v>
      </c>
      <c r="B204" s="28"/>
      <c r="C204" s="29"/>
      <c r="D204" s="29"/>
      <c r="E204" s="29"/>
      <c r="F204" s="30"/>
      <c r="G204" s="37"/>
      <c r="H204" s="30"/>
      <c r="I204" s="30"/>
      <c r="J204" s="31" t="str">
        <f aca="false">IF($B204="","",H204-I204)</f>
        <v/>
      </c>
      <c r="K204" s="29"/>
      <c r="L204" s="29"/>
      <c r="M204" s="31" t="str">
        <f aca="false">IF($B204="","",IF($L204="",H204,SUMIFS($H$4:$H$253,$L$4:$L$253,$L204)))</f>
        <v/>
      </c>
      <c r="N204" s="32" t="str">
        <f aca="false">IF($B204="","",IF(AND(M204&gt;=2000,F204&gt;0,H204&gt;=300*F204),"Yes","No"))</f>
        <v/>
      </c>
      <c r="O204" s="29"/>
      <c r="P204" s="30"/>
      <c r="Q204" s="29"/>
      <c r="R204" s="32" t="str">
        <f aca="false">IF($B204="","",IF(OR(NOT(ISNUMBER(B204)),B204&lt;46023,B204&gt;46387),"OUT OF 2026","OK"))</f>
        <v/>
      </c>
      <c r="S204" s="29"/>
    </row>
    <row r="205" customFormat="false" ht="15" hidden="false" customHeight="false" outlineLevel="0" collapsed="false">
      <c r="A205" s="27" t="n">
        <v>202</v>
      </c>
      <c r="B205" s="28"/>
      <c r="C205" s="29"/>
      <c r="D205" s="29"/>
      <c r="E205" s="29"/>
      <c r="F205" s="30"/>
      <c r="G205" s="37"/>
      <c r="H205" s="30"/>
      <c r="I205" s="30"/>
      <c r="J205" s="31" t="str">
        <f aca="false">IF($B205="","",H205-I205)</f>
        <v/>
      </c>
      <c r="K205" s="29"/>
      <c r="L205" s="29"/>
      <c r="M205" s="31" t="str">
        <f aca="false">IF($B205="","",IF($L205="",H205,SUMIFS($H$4:$H$253,$L$4:$L$253,$L205)))</f>
        <v/>
      </c>
      <c r="N205" s="32" t="str">
        <f aca="false">IF($B205="","",IF(AND(M205&gt;=2000,F205&gt;0,H205&gt;=300*F205),"Yes","No"))</f>
        <v/>
      </c>
      <c r="O205" s="29"/>
      <c r="P205" s="30"/>
      <c r="Q205" s="29"/>
      <c r="R205" s="32" t="str">
        <f aca="false">IF($B205="","",IF(OR(NOT(ISNUMBER(B205)),B205&lt;46023,B205&gt;46387),"OUT OF 2026","OK"))</f>
        <v/>
      </c>
      <c r="S205" s="29"/>
    </row>
    <row r="206" customFormat="false" ht="15" hidden="false" customHeight="false" outlineLevel="0" collapsed="false">
      <c r="A206" s="27" t="n">
        <v>203</v>
      </c>
      <c r="B206" s="28"/>
      <c r="C206" s="29"/>
      <c r="D206" s="29"/>
      <c r="E206" s="29"/>
      <c r="F206" s="30"/>
      <c r="G206" s="37"/>
      <c r="H206" s="30"/>
      <c r="I206" s="30"/>
      <c r="J206" s="31" t="str">
        <f aca="false">IF($B206="","",H206-I206)</f>
        <v/>
      </c>
      <c r="K206" s="29"/>
      <c r="L206" s="29"/>
      <c r="M206" s="31" t="str">
        <f aca="false">IF($B206="","",IF($L206="",H206,SUMIFS($H$4:$H$253,$L$4:$L$253,$L206)))</f>
        <v/>
      </c>
      <c r="N206" s="32" t="str">
        <f aca="false">IF($B206="","",IF(AND(M206&gt;=2000,F206&gt;0,H206&gt;=300*F206),"Yes","No"))</f>
        <v/>
      </c>
      <c r="O206" s="29"/>
      <c r="P206" s="30"/>
      <c r="Q206" s="29"/>
      <c r="R206" s="32" t="str">
        <f aca="false">IF($B206="","",IF(OR(NOT(ISNUMBER(B206)),B206&lt;46023,B206&gt;46387),"OUT OF 2026","OK"))</f>
        <v/>
      </c>
      <c r="S206" s="29"/>
    </row>
    <row r="207" customFormat="false" ht="15" hidden="false" customHeight="false" outlineLevel="0" collapsed="false">
      <c r="A207" s="27" t="n">
        <v>204</v>
      </c>
      <c r="B207" s="28"/>
      <c r="C207" s="29"/>
      <c r="D207" s="29"/>
      <c r="E207" s="29"/>
      <c r="F207" s="30"/>
      <c r="G207" s="37"/>
      <c r="H207" s="30"/>
      <c r="I207" s="30"/>
      <c r="J207" s="31" t="str">
        <f aca="false">IF($B207="","",H207-I207)</f>
        <v/>
      </c>
      <c r="K207" s="29"/>
      <c r="L207" s="29"/>
      <c r="M207" s="31" t="str">
        <f aca="false">IF($B207="","",IF($L207="",H207,SUMIFS($H$4:$H$253,$L$4:$L$253,$L207)))</f>
        <v/>
      </c>
      <c r="N207" s="32" t="str">
        <f aca="false">IF($B207="","",IF(AND(M207&gt;=2000,F207&gt;0,H207&gt;=300*F207),"Yes","No"))</f>
        <v/>
      </c>
      <c r="O207" s="29"/>
      <c r="P207" s="30"/>
      <c r="Q207" s="29"/>
      <c r="R207" s="32" t="str">
        <f aca="false">IF($B207="","",IF(OR(NOT(ISNUMBER(B207)),B207&lt;46023,B207&gt;46387),"OUT OF 2026","OK"))</f>
        <v/>
      </c>
      <c r="S207" s="29"/>
    </row>
    <row r="208" customFormat="false" ht="15" hidden="false" customHeight="false" outlineLevel="0" collapsed="false">
      <c r="A208" s="27" t="n">
        <v>205</v>
      </c>
      <c r="B208" s="28"/>
      <c r="C208" s="29"/>
      <c r="D208" s="29"/>
      <c r="E208" s="29"/>
      <c r="F208" s="30"/>
      <c r="G208" s="37"/>
      <c r="H208" s="30"/>
      <c r="I208" s="30"/>
      <c r="J208" s="31" t="str">
        <f aca="false">IF($B208="","",H208-I208)</f>
        <v/>
      </c>
      <c r="K208" s="29"/>
      <c r="L208" s="29"/>
      <c r="M208" s="31" t="str">
        <f aca="false">IF($B208="","",IF($L208="",H208,SUMIFS($H$4:$H$253,$L$4:$L$253,$L208)))</f>
        <v/>
      </c>
      <c r="N208" s="32" t="str">
        <f aca="false">IF($B208="","",IF(AND(M208&gt;=2000,F208&gt;0,H208&gt;=300*F208),"Yes","No"))</f>
        <v/>
      </c>
      <c r="O208" s="29"/>
      <c r="P208" s="30"/>
      <c r="Q208" s="29"/>
      <c r="R208" s="32" t="str">
        <f aca="false">IF($B208="","",IF(OR(NOT(ISNUMBER(B208)),B208&lt;46023,B208&gt;46387),"OUT OF 2026","OK"))</f>
        <v/>
      </c>
      <c r="S208" s="29"/>
    </row>
    <row r="209" customFormat="false" ht="15" hidden="false" customHeight="false" outlineLevel="0" collapsed="false">
      <c r="A209" s="27" t="n">
        <v>206</v>
      </c>
      <c r="B209" s="28"/>
      <c r="C209" s="29"/>
      <c r="D209" s="29"/>
      <c r="E209" s="29"/>
      <c r="F209" s="30"/>
      <c r="G209" s="37"/>
      <c r="H209" s="30"/>
      <c r="I209" s="30"/>
      <c r="J209" s="31" t="str">
        <f aca="false">IF($B209="","",H209-I209)</f>
        <v/>
      </c>
      <c r="K209" s="29"/>
      <c r="L209" s="29"/>
      <c r="M209" s="31" t="str">
        <f aca="false">IF($B209="","",IF($L209="",H209,SUMIFS($H$4:$H$253,$L$4:$L$253,$L209)))</f>
        <v/>
      </c>
      <c r="N209" s="32" t="str">
        <f aca="false">IF($B209="","",IF(AND(M209&gt;=2000,F209&gt;0,H209&gt;=300*F209),"Yes","No"))</f>
        <v/>
      </c>
      <c r="O209" s="29"/>
      <c r="P209" s="30"/>
      <c r="Q209" s="29"/>
      <c r="R209" s="32" t="str">
        <f aca="false">IF($B209="","",IF(OR(NOT(ISNUMBER(B209)),B209&lt;46023,B209&gt;46387),"OUT OF 2026","OK"))</f>
        <v/>
      </c>
      <c r="S209" s="29"/>
    </row>
    <row r="210" customFormat="false" ht="15" hidden="false" customHeight="false" outlineLevel="0" collapsed="false">
      <c r="A210" s="27" t="n">
        <v>207</v>
      </c>
      <c r="B210" s="28"/>
      <c r="C210" s="29"/>
      <c r="D210" s="29"/>
      <c r="E210" s="29"/>
      <c r="F210" s="30"/>
      <c r="G210" s="37"/>
      <c r="H210" s="30"/>
      <c r="I210" s="30"/>
      <c r="J210" s="31" t="str">
        <f aca="false">IF($B210="","",H210-I210)</f>
        <v/>
      </c>
      <c r="K210" s="29"/>
      <c r="L210" s="29"/>
      <c r="M210" s="31" t="str">
        <f aca="false">IF($B210="","",IF($L210="",H210,SUMIFS($H$4:$H$253,$L$4:$L$253,$L210)))</f>
        <v/>
      </c>
      <c r="N210" s="32" t="str">
        <f aca="false">IF($B210="","",IF(AND(M210&gt;=2000,F210&gt;0,H210&gt;=300*F210),"Yes","No"))</f>
        <v/>
      </c>
      <c r="O210" s="29"/>
      <c r="P210" s="30"/>
      <c r="Q210" s="29"/>
      <c r="R210" s="32" t="str">
        <f aca="false">IF($B210="","",IF(OR(NOT(ISNUMBER(B210)),B210&lt;46023,B210&gt;46387),"OUT OF 2026","OK"))</f>
        <v/>
      </c>
      <c r="S210" s="29"/>
    </row>
    <row r="211" customFormat="false" ht="15" hidden="false" customHeight="false" outlineLevel="0" collapsed="false">
      <c r="A211" s="27" t="n">
        <v>208</v>
      </c>
      <c r="B211" s="28"/>
      <c r="C211" s="29"/>
      <c r="D211" s="29"/>
      <c r="E211" s="29"/>
      <c r="F211" s="30"/>
      <c r="G211" s="37"/>
      <c r="H211" s="30"/>
      <c r="I211" s="30"/>
      <c r="J211" s="31" t="str">
        <f aca="false">IF($B211="","",H211-I211)</f>
        <v/>
      </c>
      <c r="K211" s="29"/>
      <c r="L211" s="29"/>
      <c r="M211" s="31" t="str">
        <f aca="false">IF($B211="","",IF($L211="",H211,SUMIFS($H$4:$H$253,$L$4:$L$253,$L211)))</f>
        <v/>
      </c>
      <c r="N211" s="32" t="str">
        <f aca="false">IF($B211="","",IF(AND(M211&gt;=2000,F211&gt;0,H211&gt;=300*F211),"Yes","No"))</f>
        <v/>
      </c>
      <c r="O211" s="29"/>
      <c r="P211" s="30"/>
      <c r="Q211" s="29"/>
      <c r="R211" s="32" t="str">
        <f aca="false">IF($B211="","",IF(OR(NOT(ISNUMBER(B211)),B211&lt;46023,B211&gt;46387),"OUT OF 2026","OK"))</f>
        <v/>
      </c>
      <c r="S211" s="29"/>
    </row>
    <row r="212" customFormat="false" ht="15" hidden="false" customHeight="false" outlineLevel="0" collapsed="false">
      <c r="A212" s="27" t="n">
        <v>209</v>
      </c>
      <c r="B212" s="28"/>
      <c r="C212" s="29"/>
      <c r="D212" s="29"/>
      <c r="E212" s="29"/>
      <c r="F212" s="30"/>
      <c r="G212" s="37"/>
      <c r="H212" s="30"/>
      <c r="I212" s="30"/>
      <c r="J212" s="31" t="str">
        <f aca="false">IF($B212="","",H212-I212)</f>
        <v/>
      </c>
      <c r="K212" s="29"/>
      <c r="L212" s="29"/>
      <c r="M212" s="31" t="str">
        <f aca="false">IF($B212="","",IF($L212="",H212,SUMIFS($H$4:$H$253,$L$4:$L$253,$L212)))</f>
        <v/>
      </c>
      <c r="N212" s="32" t="str">
        <f aca="false">IF($B212="","",IF(AND(M212&gt;=2000,F212&gt;0,H212&gt;=300*F212),"Yes","No"))</f>
        <v/>
      </c>
      <c r="O212" s="29"/>
      <c r="P212" s="30"/>
      <c r="Q212" s="29"/>
      <c r="R212" s="32" t="str">
        <f aca="false">IF($B212="","",IF(OR(NOT(ISNUMBER(B212)),B212&lt;46023,B212&gt;46387),"OUT OF 2026","OK"))</f>
        <v/>
      </c>
      <c r="S212" s="29"/>
    </row>
    <row r="213" customFormat="false" ht="15" hidden="false" customHeight="false" outlineLevel="0" collapsed="false">
      <c r="A213" s="27" t="n">
        <v>210</v>
      </c>
      <c r="B213" s="28"/>
      <c r="C213" s="29"/>
      <c r="D213" s="29"/>
      <c r="E213" s="29"/>
      <c r="F213" s="30"/>
      <c r="G213" s="37"/>
      <c r="H213" s="30"/>
      <c r="I213" s="30"/>
      <c r="J213" s="31" t="str">
        <f aca="false">IF($B213="","",H213-I213)</f>
        <v/>
      </c>
      <c r="K213" s="29"/>
      <c r="L213" s="29"/>
      <c r="M213" s="31" t="str">
        <f aca="false">IF($B213="","",IF($L213="",H213,SUMIFS($H$4:$H$253,$L$4:$L$253,$L213)))</f>
        <v/>
      </c>
      <c r="N213" s="32" t="str">
        <f aca="false">IF($B213="","",IF(AND(M213&gt;=2000,F213&gt;0,H213&gt;=300*F213),"Yes","No"))</f>
        <v/>
      </c>
      <c r="O213" s="29"/>
      <c r="P213" s="30"/>
      <c r="Q213" s="29"/>
      <c r="R213" s="32" t="str">
        <f aca="false">IF($B213="","",IF(OR(NOT(ISNUMBER(B213)),B213&lt;46023,B213&gt;46387),"OUT OF 2026","OK"))</f>
        <v/>
      </c>
      <c r="S213" s="29"/>
    </row>
    <row r="214" customFormat="false" ht="15" hidden="false" customHeight="false" outlineLevel="0" collapsed="false">
      <c r="A214" s="27" t="n">
        <v>211</v>
      </c>
      <c r="B214" s="28"/>
      <c r="C214" s="29"/>
      <c r="D214" s="29"/>
      <c r="E214" s="29"/>
      <c r="F214" s="30"/>
      <c r="G214" s="37"/>
      <c r="H214" s="30"/>
      <c r="I214" s="30"/>
      <c r="J214" s="31" t="str">
        <f aca="false">IF($B214="","",H214-I214)</f>
        <v/>
      </c>
      <c r="K214" s="29"/>
      <c r="L214" s="29"/>
      <c r="M214" s="31" t="str">
        <f aca="false">IF($B214="","",IF($L214="",H214,SUMIFS($H$4:$H$253,$L$4:$L$253,$L214)))</f>
        <v/>
      </c>
      <c r="N214" s="32" t="str">
        <f aca="false">IF($B214="","",IF(AND(M214&gt;=2000,F214&gt;0,H214&gt;=300*F214),"Yes","No"))</f>
        <v/>
      </c>
      <c r="O214" s="29"/>
      <c r="P214" s="30"/>
      <c r="Q214" s="29"/>
      <c r="R214" s="32" t="str">
        <f aca="false">IF($B214="","",IF(OR(NOT(ISNUMBER(B214)),B214&lt;46023,B214&gt;46387),"OUT OF 2026","OK"))</f>
        <v/>
      </c>
      <c r="S214" s="29"/>
    </row>
    <row r="215" customFormat="false" ht="15" hidden="false" customHeight="false" outlineLevel="0" collapsed="false">
      <c r="A215" s="27" t="n">
        <v>212</v>
      </c>
      <c r="B215" s="28"/>
      <c r="C215" s="29"/>
      <c r="D215" s="29"/>
      <c r="E215" s="29"/>
      <c r="F215" s="30"/>
      <c r="G215" s="37"/>
      <c r="H215" s="30"/>
      <c r="I215" s="30"/>
      <c r="J215" s="31" t="str">
        <f aca="false">IF($B215="","",H215-I215)</f>
        <v/>
      </c>
      <c r="K215" s="29"/>
      <c r="L215" s="29"/>
      <c r="M215" s="31" t="str">
        <f aca="false">IF($B215="","",IF($L215="",H215,SUMIFS($H$4:$H$253,$L$4:$L$253,$L215)))</f>
        <v/>
      </c>
      <c r="N215" s="32" t="str">
        <f aca="false">IF($B215="","",IF(AND(M215&gt;=2000,F215&gt;0,H215&gt;=300*F215),"Yes","No"))</f>
        <v/>
      </c>
      <c r="O215" s="29"/>
      <c r="P215" s="30"/>
      <c r="Q215" s="29"/>
      <c r="R215" s="32" t="str">
        <f aca="false">IF($B215="","",IF(OR(NOT(ISNUMBER(B215)),B215&lt;46023,B215&gt;46387),"OUT OF 2026","OK"))</f>
        <v/>
      </c>
      <c r="S215" s="29"/>
    </row>
    <row r="216" customFormat="false" ht="15" hidden="false" customHeight="false" outlineLevel="0" collapsed="false">
      <c r="A216" s="27" t="n">
        <v>213</v>
      </c>
      <c r="B216" s="28"/>
      <c r="C216" s="29"/>
      <c r="D216" s="29"/>
      <c r="E216" s="29"/>
      <c r="F216" s="30"/>
      <c r="G216" s="37"/>
      <c r="H216" s="30"/>
      <c r="I216" s="30"/>
      <c r="J216" s="31" t="str">
        <f aca="false">IF($B216="","",H216-I216)</f>
        <v/>
      </c>
      <c r="K216" s="29"/>
      <c r="L216" s="29"/>
      <c r="M216" s="31" t="str">
        <f aca="false">IF($B216="","",IF($L216="",H216,SUMIFS($H$4:$H$253,$L$4:$L$253,$L216)))</f>
        <v/>
      </c>
      <c r="N216" s="32" t="str">
        <f aca="false">IF($B216="","",IF(AND(M216&gt;=2000,F216&gt;0,H216&gt;=300*F216),"Yes","No"))</f>
        <v/>
      </c>
      <c r="O216" s="29"/>
      <c r="P216" s="30"/>
      <c r="Q216" s="29"/>
      <c r="R216" s="32" t="str">
        <f aca="false">IF($B216="","",IF(OR(NOT(ISNUMBER(B216)),B216&lt;46023,B216&gt;46387),"OUT OF 2026","OK"))</f>
        <v/>
      </c>
      <c r="S216" s="29"/>
    </row>
    <row r="217" customFormat="false" ht="15" hidden="false" customHeight="false" outlineLevel="0" collapsed="false">
      <c r="A217" s="27" t="n">
        <v>214</v>
      </c>
      <c r="B217" s="28"/>
      <c r="C217" s="29"/>
      <c r="D217" s="29"/>
      <c r="E217" s="29"/>
      <c r="F217" s="30"/>
      <c r="G217" s="37"/>
      <c r="H217" s="30"/>
      <c r="I217" s="30"/>
      <c r="J217" s="31" t="str">
        <f aca="false">IF($B217="","",H217-I217)</f>
        <v/>
      </c>
      <c r="K217" s="29"/>
      <c r="L217" s="29"/>
      <c r="M217" s="31" t="str">
        <f aca="false">IF($B217="","",IF($L217="",H217,SUMIFS($H$4:$H$253,$L$4:$L$253,$L217)))</f>
        <v/>
      </c>
      <c r="N217" s="32" t="str">
        <f aca="false">IF($B217="","",IF(AND(M217&gt;=2000,F217&gt;0,H217&gt;=300*F217),"Yes","No"))</f>
        <v/>
      </c>
      <c r="O217" s="29"/>
      <c r="P217" s="30"/>
      <c r="Q217" s="29"/>
      <c r="R217" s="32" t="str">
        <f aca="false">IF($B217="","",IF(OR(NOT(ISNUMBER(B217)),B217&lt;46023,B217&gt;46387),"OUT OF 2026","OK"))</f>
        <v/>
      </c>
      <c r="S217" s="29"/>
    </row>
    <row r="218" customFormat="false" ht="15" hidden="false" customHeight="false" outlineLevel="0" collapsed="false">
      <c r="A218" s="27" t="n">
        <v>215</v>
      </c>
      <c r="B218" s="28"/>
      <c r="C218" s="29"/>
      <c r="D218" s="29"/>
      <c r="E218" s="29"/>
      <c r="F218" s="30"/>
      <c r="G218" s="37"/>
      <c r="H218" s="30"/>
      <c r="I218" s="30"/>
      <c r="J218" s="31" t="str">
        <f aca="false">IF($B218="","",H218-I218)</f>
        <v/>
      </c>
      <c r="K218" s="29"/>
      <c r="L218" s="29"/>
      <c r="M218" s="31" t="str">
        <f aca="false">IF($B218="","",IF($L218="",H218,SUMIFS($H$4:$H$253,$L$4:$L$253,$L218)))</f>
        <v/>
      </c>
      <c r="N218" s="32" t="str">
        <f aca="false">IF($B218="","",IF(AND(M218&gt;=2000,F218&gt;0,H218&gt;=300*F218),"Yes","No"))</f>
        <v/>
      </c>
      <c r="O218" s="29"/>
      <c r="P218" s="30"/>
      <c r="Q218" s="29"/>
      <c r="R218" s="32" t="str">
        <f aca="false">IF($B218="","",IF(OR(NOT(ISNUMBER(B218)),B218&lt;46023,B218&gt;46387),"OUT OF 2026","OK"))</f>
        <v/>
      </c>
      <c r="S218" s="29"/>
    </row>
    <row r="219" customFormat="false" ht="15" hidden="false" customHeight="false" outlineLevel="0" collapsed="false">
      <c r="A219" s="27" t="n">
        <v>216</v>
      </c>
      <c r="B219" s="28"/>
      <c r="C219" s="29"/>
      <c r="D219" s="29"/>
      <c r="E219" s="29"/>
      <c r="F219" s="30"/>
      <c r="G219" s="37"/>
      <c r="H219" s="30"/>
      <c r="I219" s="30"/>
      <c r="J219" s="31" t="str">
        <f aca="false">IF($B219="","",H219-I219)</f>
        <v/>
      </c>
      <c r="K219" s="29"/>
      <c r="L219" s="29"/>
      <c r="M219" s="31" t="str">
        <f aca="false">IF($B219="","",IF($L219="",H219,SUMIFS($H$4:$H$253,$L$4:$L$253,$L219)))</f>
        <v/>
      </c>
      <c r="N219" s="32" t="str">
        <f aca="false">IF($B219="","",IF(AND(M219&gt;=2000,F219&gt;0,H219&gt;=300*F219),"Yes","No"))</f>
        <v/>
      </c>
      <c r="O219" s="29"/>
      <c r="P219" s="30"/>
      <c r="Q219" s="29"/>
      <c r="R219" s="32" t="str">
        <f aca="false">IF($B219="","",IF(OR(NOT(ISNUMBER(B219)),B219&lt;46023,B219&gt;46387),"OUT OF 2026","OK"))</f>
        <v/>
      </c>
      <c r="S219" s="29"/>
    </row>
    <row r="220" customFormat="false" ht="15" hidden="false" customHeight="false" outlineLevel="0" collapsed="false">
      <c r="A220" s="27" t="n">
        <v>217</v>
      </c>
      <c r="B220" s="28"/>
      <c r="C220" s="29"/>
      <c r="D220" s="29"/>
      <c r="E220" s="29"/>
      <c r="F220" s="30"/>
      <c r="G220" s="37"/>
      <c r="H220" s="30"/>
      <c r="I220" s="30"/>
      <c r="J220" s="31" t="str">
        <f aca="false">IF($B220="","",H220-I220)</f>
        <v/>
      </c>
      <c r="K220" s="29"/>
      <c r="L220" s="29"/>
      <c r="M220" s="31" t="str">
        <f aca="false">IF($B220="","",IF($L220="",H220,SUMIFS($H$4:$H$253,$L$4:$L$253,$L220)))</f>
        <v/>
      </c>
      <c r="N220" s="32" t="str">
        <f aca="false">IF($B220="","",IF(AND(M220&gt;=2000,F220&gt;0,H220&gt;=300*F220),"Yes","No"))</f>
        <v/>
      </c>
      <c r="O220" s="29"/>
      <c r="P220" s="30"/>
      <c r="Q220" s="29"/>
      <c r="R220" s="32" t="str">
        <f aca="false">IF($B220="","",IF(OR(NOT(ISNUMBER(B220)),B220&lt;46023,B220&gt;46387),"OUT OF 2026","OK"))</f>
        <v/>
      </c>
      <c r="S220" s="29"/>
    </row>
    <row r="221" customFormat="false" ht="15" hidden="false" customHeight="false" outlineLevel="0" collapsed="false">
      <c r="A221" s="27" t="n">
        <v>218</v>
      </c>
      <c r="B221" s="28"/>
      <c r="C221" s="29"/>
      <c r="D221" s="29"/>
      <c r="E221" s="29"/>
      <c r="F221" s="30"/>
      <c r="G221" s="37"/>
      <c r="H221" s="30"/>
      <c r="I221" s="30"/>
      <c r="J221" s="31" t="str">
        <f aca="false">IF($B221="","",H221-I221)</f>
        <v/>
      </c>
      <c r="K221" s="29"/>
      <c r="L221" s="29"/>
      <c r="M221" s="31" t="str">
        <f aca="false">IF($B221="","",IF($L221="",H221,SUMIFS($H$4:$H$253,$L$4:$L$253,$L221)))</f>
        <v/>
      </c>
      <c r="N221" s="32" t="str">
        <f aca="false">IF($B221="","",IF(AND(M221&gt;=2000,F221&gt;0,H221&gt;=300*F221),"Yes","No"))</f>
        <v/>
      </c>
      <c r="O221" s="29"/>
      <c r="P221" s="30"/>
      <c r="Q221" s="29"/>
      <c r="R221" s="32" t="str">
        <f aca="false">IF($B221="","",IF(OR(NOT(ISNUMBER(B221)),B221&lt;46023,B221&gt;46387),"OUT OF 2026","OK"))</f>
        <v/>
      </c>
      <c r="S221" s="29"/>
    </row>
    <row r="222" customFormat="false" ht="15" hidden="false" customHeight="false" outlineLevel="0" collapsed="false">
      <c r="A222" s="27" t="n">
        <v>219</v>
      </c>
      <c r="B222" s="28"/>
      <c r="C222" s="29"/>
      <c r="D222" s="29"/>
      <c r="E222" s="29"/>
      <c r="F222" s="30"/>
      <c r="G222" s="37"/>
      <c r="H222" s="30"/>
      <c r="I222" s="30"/>
      <c r="J222" s="31" t="str">
        <f aca="false">IF($B222="","",H222-I222)</f>
        <v/>
      </c>
      <c r="K222" s="29"/>
      <c r="L222" s="29"/>
      <c r="M222" s="31" t="str">
        <f aca="false">IF($B222="","",IF($L222="",H222,SUMIFS($H$4:$H$253,$L$4:$L$253,$L222)))</f>
        <v/>
      </c>
      <c r="N222" s="32" t="str">
        <f aca="false">IF($B222="","",IF(AND(M222&gt;=2000,F222&gt;0,H222&gt;=300*F222),"Yes","No"))</f>
        <v/>
      </c>
      <c r="O222" s="29"/>
      <c r="P222" s="30"/>
      <c r="Q222" s="29"/>
      <c r="R222" s="32" t="str">
        <f aca="false">IF($B222="","",IF(OR(NOT(ISNUMBER(B222)),B222&lt;46023,B222&gt;46387),"OUT OF 2026","OK"))</f>
        <v/>
      </c>
      <c r="S222" s="29"/>
    </row>
    <row r="223" customFormat="false" ht="15" hidden="false" customHeight="false" outlineLevel="0" collapsed="false">
      <c r="A223" s="27" t="n">
        <v>220</v>
      </c>
      <c r="B223" s="28"/>
      <c r="C223" s="29"/>
      <c r="D223" s="29"/>
      <c r="E223" s="29"/>
      <c r="F223" s="30"/>
      <c r="G223" s="37"/>
      <c r="H223" s="30"/>
      <c r="I223" s="30"/>
      <c r="J223" s="31" t="str">
        <f aca="false">IF($B223="","",H223-I223)</f>
        <v/>
      </c>
      <c r="K223" s="29"/>
      <c r="L223" s="29"/>
      <c r="M223" s="31" t="str">
        <f aca="false">IF($B223="","",IF($L223="",H223,SUMIFS($H$4:$H$253,$L$4:$L$253,$L223)))</f>
        <v/>
      </c>
      <c r="N223" s="32" t="str">
        <f aca="false">IF($B223="","",IF(AND(M223&gt;=2000,F223&gt;0,H223&gt;=300*F223),"Yes","No"))</f>
        <v/>
      </c>
      <c r="O223" s="29"/>
      <c r="P223" s="30"/>
      <c r="Q223" s="29"/>
      <c r="R223" s="32" t="str">
        <f aca="false">IF($B223="","",IF(OR(NOT(ISNUMBER(B223)),B223&lt;46023,B223&gt;46387),"OUT OF 2026","OK"))</f>
        <v/>
      </c>
      <c r="S223" s="29"/>
    </row>
    <row r="224" customFormat="false" ht="15" hidden="false" customHeight="false" outlineLevel="0" collapsed="false">
      <c r="A224" s="27" t="n">
        <v>221</v>
      </c>
      <c r="B224" s="28"/>
      <c r="C224" s="29"/>
      <c r="D224" s="29"/>
      <c r="E224" s="29"/>
      <c r="F224" s="30"/>
      <c r="G224" s="37"/>
      <c r="H224" s="30"/>
      <c r="I224" s="30"/>
      <c r="J224" s="31" t="str">
        <f aca="false">IF($B224="","",H224-I224)</f>
        <v/>
      </c>
      <c r="K224" s="29"/>
      <c r="L224" s="29"/>
      <c r="M224" s="31" t="str">
        <f aca="false">IF($B224="","",IF($L224="",H224,SUMIFS($H$4:$H$253,$L$4:$L$253,$L224)))</f>
        <v/>
      </c>
      <c r="N224" s="32" t="str">
        <f aca="false">IF($B224="","",IF(AND(M224&gt;=2000,F224&gt;0,H224&gt;=300*F224),"Yes","No"))</f>
        <v/>
      </c>
      <c r="O224" s="29"/>
      <c r="P224" s="30"/>
      <c r="Q224" s="29"/>
      <c r="R224" s="32" t="str">
        <f aca="false">IF($B224="","",IF(OR(NOT(ISNUMBER(B224)),B224&lt;46023,B224&gt;46387),"OUT OF 2026","OK"))</f>
        <v/>
      </c>
      <c r="S224" s="29"/>
    </row>
    <row r="225" customFormat="false" ht="15" hidden="false" customHeight="false" outlineLevel="0" collapsed="false">
      <c r="A225" s="27" t="n">
        <v>222</v>
      </c>
      <c r="B225" s="28"/>
      <c r="C225" s="29"/>
      <c r="D225" s="29"/>
      <c r="E225" s="29"/>
      <c r="F225" s="30"/>
      <c r="G225" s="37"/>
      <c r="H225" s="30"/>
      <c r="I225" s="30"/>
      <c r="J225" s="31" t="str">
        <f aca="false">IF($B225="","",H225-I225)</f>
        <v/>
      </c>
      <c r="K225" s="29"/>
      <c r="L225" s="29"/>
      <c r="M225" s="31" t="str">
        <f aca="false">IF($B225="","",IF($L225="",H225,SUMIFS($H$4:$H$253,$L$4:$L$253,$L225)))</f>
        <v/>
      </c>
      <c r="N225" s="32" t="str">
        <f aca="false">IF($B225="","",IF(AND(M225&gt;=2000,F225&gt;0,H225&gt;=300*F225),"Yes","No"))</f>
        <v/>
      </c>
      <c r="O225" s="29"/>
      <c r="P225" s="30"/>
      <c r="Q225" s="29"/>
      <c r="R225" s="32" t="str">
        <f aca="false">IF($B225="","",IF(OR(NOT(ISNUMBER(B225)),B225&lt;46023,B225&gt;46387),"OUT OF 2026","OK"))</f>
        <v/>
      </c>
      <c r="S225" s="29"/>
    </row>
    <row r="226" customFormat="false" ht="15" hidden="false" customHeight="false" outlineLevel="0" collapsed="false">
      <c r="A226" s="27" t="n">
        <v>223</v>
      </c>
      <c r="B226" s="28"/>
      <c r="C226" s="29"/>
      <c r="D226" s="29"/>
      <c r="E226" s="29"/>
      <c r="F226" s="30"/>
      <c r="G226" s="37"/>
      <c r="H226" s="30"/>
      <c r="I226" s="30"/>
      <c r="J226" s="31" t="str">
        <f aca="false">IF($B226="","",H226-I226)</f>
        <v/>
      </c>
      <c r="K226" s="29"/>
      <c r="L226" s="29"/>
      <c r="M226" s="31" t="str">
        <f aca="false">IF($B226="","",IF($L226="",H226,SUMIFS($H$4:$H$253,$L$4:$L$253,$L226)))</f>
        <v/>
      </c>
      <c r="N226" s="32" t="str">
        <f aca="false">IF($B226="","",IF(AND(M226&gt;=2000,F226&gt;0,H226&gt;=300*F226),"Yes","No"))</f>
        <v/>
      </c>
      <c r="O226" s="29"/>
      <c r="P226" s="30"/>
      <c r="Q226" s="29"/>
      <c r="R226" s="32" t="str">
        <f aca="false">IF($B226="","",IF(OR(NOT(ISNUMBER(B226)),B226&lt;46023,B226&gt;46387),"OUT OF 2026","OK"))</f>
        <v/>
      </c>
      <c r="S226" s="29"/>
    </row>
    <row r="227" customFormat="false" ht="15" hidden="false" customHeight="false" outlineLevel="0" collapsed="false">
      <c r="A227" s="27" t="n">
        <v>224</v>
      </c>
      <c r="B227" s="28"/>
      <c r="C227" s="29"/>
      <c r="D227" s="29"/>
      <c r="E227" s="29"/>
      <c r="F227" s="30"/>
      <c r="G227" s="37"/>
      <c r="H227" s="30"/>
      <c r="I227" s="30"/>
      <c r="J227" s="31" t="str">
        <f aca="false">IF($B227="","",H227-I227)</f>
        <v/>
      </c>
      <c r="K227" s="29"/>
      <c r="L227" s="29"/>
      <c r="M227" s="31" t="str">
        <f aca="false">IF($B227="","",IF($L227="",H227,SUMIFS($H$4:$H$253,$L$4:$L$253,$L227)))</f>
        <v/>
      </c>
      <c r="N227" s="32" t="str">
        <f aca="false">IF($B227="","",IF(AND(M227&gt;=2000,F227&gt;0,H227&gt;=300*F227),"Yes","No"))</f>
        <v/>
      </c>
      <c r="O227" s="29"/>
      <c r="P227" s="30"/>
      <c r="Q227" s="29"/>
      <c r="R227" s="32" t="str">
        <f aca="false">IF($B227="","",IF(OR(NOT(ISNUMBER(B227)),B227&lt;46023,B227&gt;46387),"OUT OF 2026","OK"))</f>
        <v/>
      </c>
      <c r="S227" s="29"/>
    </row>
    <row r="228" customFormat="false" ht="15" hidden="false" customHeight="false" outlineLevel="0" collapsed="false">
      <c r="A228" s="27" t="n">
        <v>225</v>
      </c>
      <c r="B228" s="28"/>
      <c r="C228" s="29"/>
      <c r="D228" s="29"/>
      <c r="E228" s="29"/>
      <c r="F228" s="30"/>
      <c r="G228" s="37"/>
      <c r="H228" s="30"/>
      <c r="I228" s="30"/>
      <c r="J228" s="31" t="str">
        <f aca="false">IF($B228="","",H228-I228)</f>
        <v/>
      </c>
      <c r="K228" s="29"/>
      <c r="L228" s="29"/>
      <c r="M228" s="31" t="str">
        <f aca="false">IF($B228="","",IF($L228="",H228,SUMIFS($H$4:$H$253,$L$4:$L$253,$L228)))</f>
        <v/>
      </c>
      <c r="N228" s="32" t="str">
        <f aca="false">IF($B228="","",IF(AND(M228&gt;=2000,F228&gt;0,H228&gt;=300*F228),"Yes","No"))</f>
        <v/>
      </c>
      <c r="O228" s="29"/>
      <c r="P228" s="30"/>
      <c r="Q228" s="29"/>
      <c r="R228" s="32" t="str">
        <f aca="false">IF($B228="","",IF(OR(NOT(ISNUMBER(B228)),B228&lt;46023,B228&gt;46387),"OUT OF 2026","OK"))</f>
        <v/>
      </c>
      <c r="S228" s="29"/>
    </row>
    <row r="229" customFormat="false" ht="15" hidden="false" customHeight="false" outlineLevel="0" collapsed="false">
      <c r="A229" s="27" t="n">
        <v>226</v>
      </c>
      <c r="B229" s="28"/>
      <c r="C229" s="29"/>
      <c r="D229" s="29"/>
      <c r="E229" s="29"/>
      <c r="F229" s="30"/>
      <c r="G229" s="37"/>
      <c r="H229" s="30"/>
      <c r="I229" s="30"/>
      <c r="J229" s="31" t="str">
        <f aca="false">IF($B229="","",H229-I229)</f>
        <v/>
      </c>
      <c r="K229" s="29"/>
      <c r="L229" s="29"/>
      <c r="M229" s="31" t="str">
        <f aca="false">IF($B229="","",IF($L229="",H229,SUMIFS($H$4:$H$253,$L$4:$L$253,$L229)))</f>
        <v/>
      </c>
      <c r="N229" s="32" t="str">
        <f aca="false">IF($B229="","",IF(AND(M229&gt;=2000,F229&gt;0,H229&gt;=300*F229),"Yes","No"))</f>
        <v/>
      </c>
      <c r="O229" s="29"/>
      <c r="P229" s="30"/>
      <c r="Q229" s="29"/>
      <c r="R229" s="32" t="str">
        <f aca="false">IF($B229="","",IF(OR(NOT(ISNUMBER(B229)),B229&lt;46023,B229&gt;46387),"OUT OF 2026","OK"))</f>
        <v/>
      </c>
      <c r="S229" s="29"/>
    </row>
    <row r="230" customFormat="false" ht="15" hidden="false" customHeight="false" outlineLevel="0" collapsed="false">
      <c r="A230" s="27" t="n">
        <v>227</v>
      </c>
      <c r="B230" s="28"/>
      <c r="C230" s="29"/>
      <c r="D230" s="29"/>
      <c r="E230" s="29"/>
      <c r="F230" s="30"/>
      <c r="G230" s="37"/>
      <c r="H230" s="30"/>
      <c r="I230" s="30"/>
      <c r="J230" s="31" t="str">
        <f aca="false">IF($B230="","",H230-I230)</f>
        <v/>
      </c>
      <c r="K230" s="29"/>
      <c r="L230" s="29"/>
      <c r="M230" s="31" t="str">
        <f aca="false">IF($B230="","",IF($L230="",H230,SUMIFS($H$4:$H$253,$L$4:$L$253,$L230)))</f>
        <v/>
      </c>
      <c r="N230" s="32" t="str">
        <f aca="false">IF($B230="","",IF(AND(M230&gt;=2000,F230&gt;0,H230&gt;=300*F230),"Yes","No"))</f>
        <v/>
      </c>
      <c r="O230" s="29"/>
      <c r="P230" s="30"/>
      <c r="Q230" s="29"/>
      <c r="R230" s="32" t="str">
        <f aca="false">IF($B230="","",IF(OR(NOT(ISNUMBER(B230)),B230&lt;46023,B230&gt;46387),"OUT OF 2026","OK"))</f>
        <v/>
      </c>
      <c r="S230" s="29"/>
    </row>
    <row r="231" customFormat="false" ht="15" hidden="false" customHeight="false" outlineLevel="0" collapsed="false">
      <c r="A231" s="27" t="n">
        <v>228</v>
      </c>
      <c r="B231" s="28"/>
      <c r="C231" s="29"/>
      <c r="D231" s="29"/>
      <c r="E231" s="29"/>
      <c r="F231" s="30"/>
      <c r="G231" s="37"/>
      <c r="H231" s="30"/>
      <c r="I231" s="30"/>
      <c r="J231" s="31" t="str">
        <f aca="false">IF($B231="","",H231-I231)</f>
        <v/>
      </c>
      <c r="K231" s="29"/>
      <c r="L231" s="29"/>
      <c r="M231" s="31" t="str">
        <f aca="false">IF($B231="","",IF($L231="",H231,SUMIFS($H$4:$H$253,$L$4:$L$253,$L231)))</f>
        <v/>
      </c>
      <c r="N231" s="32" t="str">
        <f aca="false">IF($B231="","",IF(AND(M231&gt;=2000,F231&gt;0,H231&gt;=300*F231),"Yes","No"))</f>
        <v/>
      </c>
      <c r="O231" s="29"/>
      <c r="P231" s="30"/>
      <c r="Q231" s="29"/>
      <c r="R231" s="32" t="str">
        <f aca="false">IF($B231="","",IF(OR(NOT(ISNUMBER(B231)),B231&lt;46023,B231&gt;46387),"OUT OF 2026","OK"))</f>
        <v/>
      </c>
      <c r="S231" s="29"/>
    </row>
    <row r="232" customFormat="false" ht="15" hidden="false" customHeight="false" outlineLevel="0" collapsed="false">
      <c r="A232" s="27" t="n">
        <v>229</v>
      </c>
      <c r="B232" s="28"/>
      <c r="C232" s="29"/>
      <c r="D232" s="29"/>
      <c r="E232" s="29"/>
      <c r="F232" s="30"/>
      <c r="G232" s="37"/>
      <c r="H232" s="30"/>
      <c r="I232" s="30"/>
      <c r="J232" s="31" t="str">
        <f aca="false">IF($B232="","",H232-I232)</f>
        <v/>
      </c>
      <c r="K232" s="29"/>
      <c r="L232" s="29"/>
      <c r="M232" s="31" t="str">
        <f aca="false">IF($B232="","",IF($L232="",H232,SUMIFS($H$4:$H$253,$L$4:$L$253,$L232)))</f>
        <v/>
      </c>
      <c r="N232" s="32" t="str">
        <f aca="false">IF($B232="","",IF(AND(M232&gt;=2000,F232&gt;0,H232&gt;=300*F232),"Yes","No"))</f>
        <v/>
      </c>
      <c r="O232" s="29"/>
      <c r="P232" s="30"/>
      <c r="Q232" s="29"/>
      <c r="R232" s="32" t="str">
        <f aca="false">IF($B232="","",IF(OR(NOT(ISNUMBER(B232)),B232&lt;46023,B232&gt;46387),"OUT OF 2026","OK"))</f>
        <v/>
      </c>
      <c r="S232" s="29"/>
    </row>
    <row r="233" customFormat="false" ht="15" hidden="false" customHeight="false" outlineLevel="0" collapsed="false">
      <c r="A233" s="27" t="n">
        <v>230</v>
      </c>
      <c r="B233" s="28"/>
      <c r="C233" s="29"/>
      <c r="D233" s="29"/>
      <c r="E233" s="29"/>
      <c r="F233" s="30"/>
      <c r="G233" s="37"/>
      <c r="H233" s="30"/>
      <c r="I233" s="30"/>
      <c r="J233" s="31" t="str">
        <f aca="false">IF($B233="","",H233-I233)</f>
        <v/>
      </c>
      <c r="K233" s="29"/>
      <c r="L233" s="29"/>
      <c r="M233" s="31" t="str">
        <f aca="false">IF($B233="","",IF($L233="",H233,SUMIFS($H$4:$H$253,$L$4:$L$253,$L233)))</f>
        <v/>
      </c>
      <c r="N233" s="32" t="str">
        <f aca="false">IF($B233="","",IF(AND(M233&gt;=2000,F233&gt;0,H233&gt;=300*F233),"Yes","No"))</f>
        <v/>
      </c>
      <c r="O233" s="29"/>
      <c r="P233" s="30"/>
      <c r="Q233" s="29"/>
      <c r="R233" s="32" t="str">
        <f aca="false">IF($B233="","",IF(OR(NOT(ISNUMBER(B233)),B233&lt;46023,B233&gt;46387),"OUT OF 2026","OK"))</f>
        <v/>
      </c>
      <c r="S233" s="29"/>
    </row>
    <row r="234" customFormat="false" ht="15" hidden="false" customHeight="false" outlineLevel="0" collapsed="false">
      <c r="A234" s="27" t="n">
        <v>231</v>
      </c>
      <c r="B234" s="28"/>
      <c r="C234" s="29"/>
      <c r="D234" s="29"/>
      <c r="E234" s="29"/>
      <c r="F234" s="30"/>
      <c r="G234" s="37"/>
      <c r="H234" s="30"/>
      <c r="I234" s="30"/>
      <c r="J234" s="31" t="str">
        <f aca="false">IF($B234="","",H234-I234)</f>
        <v/>
      </c>
      <c r="K234" s="29"/>
      <c r="L234" s="29"/>
      <c r="M234" s="31" t="str">
        <f aca="false">IF($B234="","",IF($L234="",H234,SUMIFS($H$4:$H$253,$L$4:$L$253,$L234)))</f>
        <v/>
      </c>
      <c r="N234" s="32" t="str">
        <f aca="false">IF($B234="","",IF(AND(M234&gt;=2000,F234&gt;0,H234&gt;=300*F234),"Yes","No"))</f>
        <v/>
      </c>
      <c r="O234" s="29"/>
      <c r="P234" s="30"/>
      <c r="Q234" s="29"/>
      <c r="R234" s="32" t="str">
        <f aca="false">IF($B234="","",IF(OR(NOT(ISNUMBER(B234)),B234&lt;46023,B234&gt;46387),"OUT OF 2026","OK"))</f>
        <v/>
      </c>
      <c r="S234" s="29"/>
    </row>
    <row r="235" customFormat="false" ht="15" hidden="false" customHeight="false" outlineLevel="0" collapsed="false">
      <c r="A235" s="27" t="n">
        <v>232</v>
      </c>
      <c r="B235" s="28"/>
      <c r="C235" s="29"/>
      <c r="D235" s="29"/>
      <c r="E235" s="29"/>
      <c r="F235" s="30"/>
      <c r="G235" s="37"/>
      <c r="H235" s="30"/>
      <c r="I235" s="30"/>
      <c r="J235" s="31" t="str">
        <f aca="false">IF($B235="","",H235-I235)</f>
        <v/>
      </c>
      <c r="K235" s="29"/>
      <c r="L235" s="29"/>
      <c r="M235" s="31" t="str">
        <f aca="false">IF($B235="","",IF($L235="",H235,SUMIFS($H$4:$H$253,$L$4:$L$253,$L235)))</f>
        <v/>
      </c>
      <c r="N235" s="32" t="str">
        <f aca="false">IF($B235="","",IF(AND(M235&gt;=2000,F235&gt;0,H235&gt;=300*F235),"Yes","No"))</f>
        <v/>
      </c>
      <c r="O235" s="29"/>
      <c r="P235" s="30"/>
      <c r="Q235" s="29"/>
      <c r="R235" s="32" t="str">
        <f aca="false">IF($B235="","",IF(OR(NOT(ISNUMBER(B235)),B235&lt;46023,B235&gt;46387),"OUT OF 2026","OK"))</f>
        <v/>
      </c>
      <c r="S235" s="29"/>
    </row>
    <row r="236" customFormat="false" ht="15" hidden="false" customHeight="false" outlineLevel="0" collapsed="false">
      <c r="A236" s="27" t="n">
        <v>233</v>
      </c>
      <c r="B236" s="28"/>
      <c r="C236" s="29"/>
      <c r="D236" s="29"/>
      <c r="E236" s="29"/>
      <c r="F236" s="30"/>
      <c r="G236" s="37"/>
      <c r="H236" s="30"/>
      <c r="I236" s="30"/>
      <c r="J236" s="31" t="str">
        <f aca="false">IF($B236="","",H236-I236)</f>
        <v/>
      </c>
      <c r="K236" s="29"/>
      <c r="L236" s="29"/>
      <c r="M236" s="31" t="str">
        <f aca="false">IF($B236="","",IF($L236="",H236,SUMIFS($H$4:$H$253,$L$4:$L$253,$L236)))</f>
        <v/>
      </c>
      <c r="N236" s="32" t="str">
        <f aca="false">IF($B236="","",IF(AND(M236&gt;=2000,F236&gt;0,H236&gt;=300*F236),"Yes","No"))</f>
        <v/>
      </c>
      <c r="O236" s="29"/>
      <c r="P236" s="30"/>
      <c r="Q236" s="29"/>
      <c r="R236" s="32" t="str">
        <f aca="false">IF($B236="","",IF(OR(NOT(ISNUMBER(B236)),B236&lt;46023,B236&gt;46387),"OUT OF 2026","OK"))</f>
        <v/>
      </c>
      <c r="S236" s="29"/>
    </row>
    <row r="237" customFormat="false" ht="15" hidden="false" customHeight="false" outlineLevel="0" collapsed="false">
      <c r="A237" s="27" t="n">
        <v>234</v>
      </c>
      <c r="B237" s="28"/>
      <c r="C237" s="29"/>
      <c r="D237" s="29"/>
      <c r="E237" s="29"/>
      <c r="F237" s="30"/>
      <c r="G237" s="37"/>
      <c r="H237" s="30"/>
      <c r="I237" s="30"/>
      <c r="J237" s="31" t="str">
        <f aca="false">IF($B237="","",H237-I237)</f>
        <v/>
      </c>
      <c r="K237" s="29"/>
      <c r="L237" s="29"/>
      <c r="M237" s="31" t="str">
        <f aca="false">IF($B237="","",IF($L237="",H237,SUMIFS($H$4:$H$253,$L$4:$L$253,$L237)))</f>
        <v/>
      </c>
      <c r="N237" s="32" t="str">
        <f aca="false">IF($B237="","",IF(AND(M237&gt;=2000,F237&gt;0,H237&gt;=300*F237),"Yes","No"))</f>
        <v/>
      </c>
      <c r="O237" s="29"/>
      <c r="P237" s="30"/>
      <c r="Q237" s="29"/>
      <c r="R237" s="32" t="str">
        <f aca="false">IF($B237="","",IF(OR(NOT(ISNUMBER(B237)),B237&lt;46023,B237&gt;46387),"OUT OF 2026","OK"))</f>
        <v/>
      </c>
      <c r="S237" s="29"/>
    </row>
    <row r="238" customFormat="false" ht="15" hidden="false" customHeight="false" outlineLevel="0" collapsed="false">
      <c r="A238" s="27" t="n">
        <v>235</v>
      </c>
      <c r="B238" s="28"/>
      <c r="C238" s="29"/>
      <c r="D238" s="29"/>
      <c r="E238" s="29"/>
      <c r="F238" s="30"/>
      <c r="G238" s="37"/>
      <c r="H238" s="30"/>
      <c r="I238" s="30"/>
      <c r="J238" s="31" t="str">
        <f aca="false">IF($B238="","",H238-I238)</f>
        <v/>
      </c>
      <c r="K238" s="29"/>
      <c r="L238" s="29"/>
      <c r="M238" s="31" t="str">
        <f aca="false">IF($B238="","",IF($L238="",H238,SUMIFS($H$4:$H$253,$L$4:$L$253,$L238)))</f>
        <v/>
      </c>
      <c r="N238" s="32" t="str">
        <f aca="false">IF($B238="","",IF(AND(M238&gt;=2000,F238&gt;0,H238&gt;=300*F238),"Yes","No"))</f>
        <v/>
      </c>
      <c r="O238" s="29"/>
      <c r="P238" s="30"/>
      <c r="Q238" s="29"/>
      <c r="R238" s="32" t="str">
        <f aca="false">IF($B238="","",IF(OR(NOT(ISNUMBER(B238)),B238&lt;46023,B238&gt;46387),"OUT OF 2026","OK"))</f>
        <v/>
      </c>
      <c r="S238" s="29"/>
    </row>
    <row r="239" customFormat="false" ht="15" hidden="false" customHeight="false" outlineLevel="0" collapsed="false">
      <c r="A239" s="27" t="n">
        <v>236</v>
      </c>
      <c r="B239" s="28"/>
      <c r="C239" s="29"/>
      <c r="D239" s="29"/>
      <c r="E239" s="29"/>
      <c r="F239" s="30"/>
      <c r="G239" s="37"/>
      <c r="H239" s="30"/>
      <c r="I239" s="30"/>
      <c r="J239" s="31" t="str">
        <f aca="false">IF($B239="","",H239-I239)</f>
        <v/>
      </c>
      <c r="K239" s="29"/>
      <c r="L239" s="29"/>
      <c r="M239" s="31" t="str">
        <f aca="false">IF($B239="","",IF($L239="",H239,SUMIFS($H$4:$H$253,$L$4:$L$253,$L239)))</f>
        <v/>
      </c>
      <c r="N239" s="32" t="str">
        <f aca="false">IF($B239="","",IF(AND(M239&gt;=2000,F239&gt;0,H239&gt;=300*F239),"Yes","No"))</f>
        <v/>
      </c>
      <c r="O239" s="29"/>
      <c r="P239" s="30"/>
      <c r="Q239" s="29"/>
      <c r="R239" s="32" t="str">
        <f aca="false">IF($B239="","",IF(OR(NOT(ISNUMBER(B239)),B239&lt;46023,B239&gt;46387),"OUT OF 2026","OK"))</f>
        <v/>
      </c>
      <c r="S239" s="29"/>
    </row>
    <row r="240" customFormat="false" ht="15" hidden="false" customHeight="false" outlineLevel="0" collapsed="false">
      <c r="A240" s="27" t="n">
        <v>237</v>
      </c>
      <c r="B240" s="28"/>
      <c r="C240" s="29"/>
      <c r="D240" s="29"/>
      <c r="E240" s="29"/>
      <c r="F240" s="30"/>
      <c r="G240" s="37"/>
      <c r="H240" s="30"/>
      <c r="I240" s="30"/>
      <c r="J240" s="31" t="str">
        <f aca="false">IF($B240="","",H240-I240)</f>
        <v/>
      </c>
      <c r="K240" s="29"/>
      <c r="L240" s="29"/>
      <c r="M240" s="31" t="str">
        <f aca="false">IF($B240="","",IF($L240="",H240,SUMIFS($H$4:$H$253,$L$4:$L$253,$L240)))</f>
        <v/>
      </c>
      <c r="N240" s="32" t="str">
        <f aca="false">IF($B240="","",IF(AND(M240&gt;=2000,F240&gt;0,H240&gt;=300*F240),"Yes","No"))</f>
        <v/>
      </c>
      <c r="O240" s="29"/>
      <c r="P240" s="30"/>
      <c r="Q240" s="29"/>
      <c r="R240" s="32" t="str">
        <f aca="false">IF($B240="","",IF(OR(NOT(ISNUMBER(B240)),B240&lt;46023,B240&gt;46387),"OUT OF 2026","OK"))</f>
        <v/>
      </c>
      <c r="S240" s="29"/>
    </row>
    <row r="241" customFormat="false" ht="15" hidden="false" customHeight="false" outlineLevel="0" collapsed="false">
      <c r="A241" s="27" t="n">
        <v>238</v>
      </c>
      <c r="B241" s="28"/>
      <c r="C241" s="29"/>
      <c r="D241" s="29"/>
      <c r="E241" s="29"/>
      <c r="F241" s="30"/>
      <c r="G241" s="37"/>
      <c r="H241" s="30"/>
      <c r="I241" s="30"/>
      <c r="J241" s="31" t="str">
        <f aca="false">IF($B241="","",H241-I241)</f>
        <v/>
      </c>
      <c r="K241" s="29"/>
      <c r="L241" s="29"/>
      <c r="M241" s="31" t="str">
        <f aca="false">IF($B241="","",IF($L241="",H241,SUMIFS($H$4:$H$253,$L$4:$L$253,$L241)))</f>
        <v/>
      </c>
      <c r="N241" s="32" t="str">
        <f aca="false">IF($B241="","",IF(AND(M241&gt;=2000,F241&gt;0,H241&gt;=300*F241),"Yes","No"))</f>
        <v/>
      </c>
      <c r="O241" s="29"/>
      <c r="P241" s="30"/>
      <c r="Q241" s="29"/>
      <c r="R241" s="32" t="str">
        <f aca="false">IF($B241="","",IF(OR(NOT(ISNUMBER(B241)),B241&lt;46023,B241&gt;46387),"OUT OF 2026","OK"))</f>
        <v/>
      </c>
      <c r="S241" s="29"/>
    </row>
    <row r="242" customFormat="false" ht="15" hidden="false" customHeight="false" outlineLevel="0" collapsed="false">
      <c r="A242" s="27" t="n">
        <v>239</v>
      </c>
      <c r="B242" s="28"/>
      <c r="C242" s="29"/>
      <c r="D242" s="29"/>
      <c r="E242" s="29"/>
      <c r="F242" s="30"/>
      <c r="G242" s="37"/>
      <c r="H242" s="30"/>
      <c r="I242" s="30"/>
      <c r="J242" s="31" t="str">
        <f aca="false">IF($B242="","",H242-I242)</f>
        <v/>
      </c>
      <c r="K242" s="29"/>
      <c r="L242" s="29"/>
      <c r="M242" s="31" t="str">
        <f aca="false">IF($B242="","",IF($L242="",H242,SUMIFS($H$4:$H$253,$L$4:$L$253,$L242)))</f>
        <v/>
      </c>
      <c r="N242" s="32" t="str">
        <f aca="false">IF($B242="","",IF(AND(M242&gt;=2000,F242&gt;0,H242&gt;=300*F242),"Yes","No"))</f>
        <v/>
      </c>
      <c r="O242" s="29"/>
      <c r="P242" s="30"/>
      <c r="Q242" s="29"/>
      <c r="R242" s="32" t="str">
        <f aca="false">IF($B242="","",IF(OR(NOT(ISNUMBER(B242)),B242&lt;46023,B242&gt;46387),"OUT OF 2026","OK"))</f>
        <v/>
      </c>
      <c r="S242" s="29"/>
    </row>
    <row r="243" customFormat="false" ht="15" hidden="false" customHeight="false" outlineLevel="0" collapsed="false">
      <c r="A243" s="27" t="n">
        <v>240</v>
      </c>
      <c r="B243" s="28"/>
      <c r="C243" s="29"/>
      <c r="D243" s="29"/>
      <c r="E243" s="29"/>
      <c r="F243" s="30"/>
      <c r="G243" s="37"/>
      <c r="H243" s="30"/>
      <c r="I243" s="30"/>
      <c r="J243" s="31" t="str">
        <f aca="false">IF($B243="","",H243-I243)</f>
        <v/>
      </c>
      <c r="K243" s="29"/>
      <c r="L243" s="29"/>
      <c r="M243" s="31" t="str">
        <f aca="false">IF($B243="","",IF($L243="",H243,SUMIFS($H$4:$H$253,$L$4:$L$253,$L243)))</f>
        <v/>
      </c>
      <c r="N243" s="32" t="str">
        <f aca="false">IF($B243="","",IF(AND(M243&gt;=2000,F243&gt;0,H243&gt;=300*F243),"Yes","No"))</f>
        <v/>
      </c>
      <c r="O243" s="29"/>
      <c r="P243" s="30"/>
      <c r="Q243" s="29"/>
      <c r="R243" s="32" t="str">
        <f aca="false">IF($B243="","",IF(OR(NOT(ISNUMBER(B243)),B243&lt;46023,B243&gt;46387),"OUT OF 2026","OK"))</f>
        <v/>
      </c>
      <c r="S243" s="29"/>
    </row>
    <row r="244" customFormat="false" ht="15" hidden="false" customHeight="false" outlineLevel="0" collapsed="false">
      <c r="A244" s="27" t="n">
        <v>241</v>
      </c>
      <c r="B244" s="28"/>
      <c r="C244" s="29"/>
      <c r="D244" s="29"/>
      <c r="E244" s="29"/>
      <c r="F244" s="30"/>
      <c r="G244" s="37"/>
      <c r="H244" s="30"/>
      <c r="I244" s="30"/>
      <c r="J244" s="31" t="str">
        <f aca="false">IF($B244="","",H244-I244)</f>
        <v/>
      </c>
      <c r="K244" s="29"/>
      <c r="L244" s="29"/>
      <c r="M244" s="31" t="str">
        <f aca="false">IF($B244="","",IF($L244="",H244,SUMIFS($H$4:$H$253,$L$4:$L$253,$L244)))</f>
        <v/>
      </c>
      <c r="N244" s="32" t="str">
        <f aca="false">IF($B244="","",IF(AND(M244&gt;=2000,F244&gt;0,H244&gt;=300*F244),"Yes","No"))</f>
        <v/>
      </c>
      <c r="O244" s="29"/>
      <c r="P244" s="30"/>
      <c r="Q244" s="29"/>
      <c r="R244" s="32" t="str">
        <f aca="false">IF($B244="","",IF(OR(NOT(ISNUMBER(B244)),B244&lt;46023,B244&gt;46387),"OUT OF 2026","OK"))</f>
        <v/>
      </c>
      <c r="S244" s="29"/>
    </row>
    <row r="245" customFormat="false" ht="15" hidden="false" customHeight="false" outlineLevel="0" collapsed="false">
      <c r="A245" s="27" t="n">
        <v>242</v>
      </c>
      <c r="B245" s="28"/>
      <c r="C245" s="29"/>
      <c r="D245" s="29"/>
      <c r="E245" s="29"/>
      <c r="F245" s="30"/>
      <c r="G245" s="37"/>
      <c r="H245" s="30"/>
      <c r="I245" s="30"/>
      <c r="J245" s="31" t="str">
        <f aca="false">IF($B245="","",H245-I245)</f>
        <v/>
      </c>
      <c r="K245" s="29"/>
      <c r="L245" s="29"/>
      <c r="M245" s="31" t="str">
        <f aca="false">IF($B245="","",IF($L245="",H245,SUMIFS($H$4:$H$253,$L$4:$L$253,$L245)))</f>
        <v/>
      </c>
      <c r="N245" s="32" t="str">
        <f aca="false">IF($B245="","",IF(AND(M245&gt;=2000,F245&gt;0,H245&gt;=300*F245),"Yes","No"))</f>
        <v/>
      </c>
      <c r="O245" s="29"/>
      <c r="P245" s="30"/>
      <c r="Q245" s="29"/>
      <c r="R245" s="32" t="str">
        <f aca="false">IF($B245="","",IF(OR(NOT(ISNUMBER(B245)),B245&lt;46023,B245&gt;46387),"OUT OF 2026","OK"))</f>
        <v/>
      </c>
      <c r="S245" s="29"/>
    </row>
    <row r="246" customFormat="false" ht="15" hidden="false" customHeight="false" outlineLevel="0" collapsed="false">
      <c r="A246" s="27" t="n">
        <v>243</v>
      </c>
      <c r="B246" s="28"/>
      <c r="C246" s="29"/>
      <c r="D246" s="29"/>
      <c r="E246" s="29"/>
      <c r="F246" s="30"/>
      <c r="G246" s="37"/>
      <c r="H246" s="30"/>
      <c r="I246" s="30"/>
      <c r="J246" s="31" t="str">
        <f aca="false">IF($B246="","",H246-I246)</f>
        <v/>
      </c>
      <c r="K246" s="29"/>
      <c r="L246" s="29"/>
      <c r="M246" s="31" t="str">
        <f aca="false">IF($B246="","",IF($L246="",H246,SUMIFS($H$4:$H$253,$L$4:$L$253,$L246)))</f>
        <v/>
      </c>
      <c r="N246" s="32" t="str">
        <f aca="false">IF($B246="","",IF(AND(M246&gt;=2000,F246&gt;0,H246&gt;=300*F246),"Yes","No"))</f>
        <v/>
      </c>
      <c r="O246" s="29"/>
      <c r="P246" s="30"/>
      <c r="Q246" s="29"/>
      <c r="R246" s="32" t="str">
        <f aca="false">IF($B246="","",IF(OR(NOT(ISNUMBER(B246)),B246&lt;46023,B246&gt;46387),"OUT OF 2026","OK"))</f>
        <v/>
      </c>
      <c r="S246" s="29"/>
    </row>
    <row r="247" customFormat="false" ht="15" hidden="false" customHeight="false" outlineLevel="0" collapsed="false">
      <c r="A247" s="27" t="n">
        <v>244</v>
      </c>
      <c r="B247" s="28"/>
      <c r="C247" s="29"/>
      <c r="D247" s="29"/>
      <c r="E247" s="29"/>
      <c r="F247" s="30"/>
      <c r="G247" s="37"/>
      <c r="H247" s="30"/>
      <c r="I247" s="30"/>
      <c r="J247" s="31" t="str">
        <f aca="false">IF($B247="","",H247-I247)</f>
        <v/>
      </c>
      <c r="K247" s="29"/>
      <c r="L247" s="29"/>
      <c r="M247" s="31" t="str">
        <f aca="false">IF($B247="","",IF($L247="",H247,SUMIFS($H$4:$H$253,$L$4:$L$253,$L247)))</f>
        <v/>
      </c>
      <c r="N247" s="32" t="str">
        <f aca="false">IF($B247="","",IF(AND(M247&gt;=2000,F247&gt;0,H247&gt;=300*F247),"Yes","No"))</f>
        <v/>
      </c>
      <c r="O247" s="29"/>
      <c r="P247" s="30"/>
      <c r="Q247" s="29"/>
      <c r="R247" s="32" t="str">
        <f aca="false">IF($B247="","",IF(OR(NOT(ISNUMBER(B247)),B247&lt;46023,B247&gt;46387),"OUT OF 2026","OK"))</f>
        <v/>
      </c>
      <c r="S247" s="29"/>
    </row>
    <row r="248" customFormat="false" ht="15" hidden="false" customHeight="false" outlineLevel="0" collapsed="false">
      <c r="A248" s="27" t="n">
        <v>245</v>
      </c>
      <c r="B248" s="28"/>
      <c r="C248" s="29"/>
      <c r="D248" s="29"/>
      <c r="E248" s="29"/>
      <c r="F248" s="30"/>
      <c r="G248" s="37"/>
      <c r="H248" s="30"/>
      <c r="I248" s="30"/>
      <c r="J248" s="31" t="str">
        <f aca="false">IF($B248="","",H248-I248)</f>
        <v/>
      </c>
      <c r="K248" s="29"/>
      <c r="L248" s="29"/>
      <c r="M248" s="31" t="str">
        <f aca="false">IF($B248="","",IF($L248="",H248,SUMIFS($H$4:$H$253,$L$4:$L$253,$L248)))</f>
        <v/>
      </c>
      <c r="N248" s="32" t="str">
        <f aca="false">IF($B248="","",IF(AND(M248&gt;=2000,F248&gt;0,H248&gt;=300*F248),"Yes","No"))</f>
        <v/>
      </c>
      <c r="O248" s="29"/>
      <c r="P248" s="30"/>
      <c r="Q248" s="29"/>
      <c r="R248" s="32" t="str">
        <f aca="false">IF($B248="","",IF(OR(NOT(ISNUMBER(B248)),B248&lt;46023,B248&gt;46387),"OUT OF 2026","OK"))</f>
        <v/>
      </c>
      <c r="S248" s="29"/>
    </row>
    <row r="249" customFormat="false" ht="15" hidden="false" customHeight="false" outlineLevel="0" collapsed="false">
      <c r="A249" s="27" t="n">
        <v>246</v>
      </c>
      <c r="B249" s="28"/>
      <c r="C249" s="29"/>
      <c r="D249" s="29"/>
      <c r="E249" s="29"/>
      <c r="F249" s="30"/>
      <c r="G249" s="37"/>
      <c r="H249" s="30"/>
      <c r="I249" s="30"/>
      <c r="J249" s="31" t="str">
        <f aca="false">IF($B249="","",H249-I249)</f>
        <v/>
      </c>
      <c r="K249" s="29"/>
      <c r="L249" s="29"/>
      <c r="M249" s="31" t="str">
        <f aca="false">IF($B249="","",IF($L249="",H249,SUMIFS($H$4:$H$253,$L$4:$L$253,$L249)))</f>
        <v/>
      </c>
      <c r="N249" s="32" t="str">
        <f aca="false">IF($B249="","",IF(AND(M249&gt;=2000,F249&gt;0,H249&gt;=300*F249),"Yes","No"))</f>
        <v/>
      </c>
      <c r="O249" s="29"/>
      <c r="P249" s="30"/>
      <c r="Q249" s="29"/>
      <c r="R249" s="32" t="str">
        <f aca="false">IF($B249="","",IF(OR(NOT(ISNUMBER(B249)),B249&lt;46023,B249&gt;46387),"OUT OF 2026","OK"))</f>
        <v/>
      </c>
      <c r="S249" s="29"/>
    </row>
    <row r="250" customFormat="false" ht="15" hidden="false" customHeight="false" outlineLevel="0" collapsed="false">
      <c r="A250" s="27" t="n">
        <v>247</v>
      </c>
      <c r="B250" s="28"/>
      <c r="C250" s="29"/>
      <c r="D250" s="29"/>
      <c r="E250" s="29"/>
      <c r="F250" s="30"/>
      <c r="G250" s="37"/>
      <c r="H250" s="30"/>
      <c r="I250" s="30"/>
      <c r="J250" s="31" t="str">
        <f aca="false">IF($B250="","",H250-I250)</f>
        <v/>
      </c>
      <c r="K250" s="29"/>
      <c r="L250" s="29"/>
      <c r="M250" s="31" t="str">
        <f aca="false">IF($B250="","",IF($L250="",H250,SUMIFS($H$4:$H$253,$L$4:$L$253,$L250)))</f>
        <v/>
      </c>
      <c r="N250" s="32" t="str">
        <f aca="false">IF($B250="","",IF(AND(M250&gt;=2000,F250&gt;0,H250&gt;=300*F250),"Yes","No"))</f>
        <v/>
      </c>
      <c r="O250" s="29"/>
      <c r="P250" s="30"/>
      <c r="Q250" s="29"/>
      <c r="R250" s="32" t="str">
        <f aca="false">IF($B250="","",IF(OR(NOT(ISNUMBER(B250)),B250&lt;46023,B250&gt;46387),"OUT OF 2026","OK"))</f>
        <v/>
      </c>
      <c r="S250" s="29"/>
    </row>
    <row r="251" customFormat="false" ht="15" hidden="false" customHeight="false" outlineLevel="0" collapsed="false">
      <c r="A251" s="27" t="n">
        <v>248</v>
      </c>
      <c r="B251" s="28"/>
      <c r="C251" s="29"/>
      <c r="D251" s="29"/>
      <c r="E251" s="29"/>
      <c r="F251" s="30"/>
      <c r="G251" s="37"/>
      <c r="H251" s="30"/>
      <c r="I251" s="30"/>
      <c r="J251" s="31" t="str">
        <f aca="false">IF($B251="","",H251-I251)</f>
        <v/>
      </c>
      <c r="K251" s="29"/>
      <c r="L251" s="29"/>
      <c r="M251" s="31" t="str">
        <f aca="false">IF($B251="","",IF($L251="",H251,SUMIFS($H$4:$H$253,$L$4:$L$253,$L251)))</f>
        <v/>
      </c>
      <c r="N251" s="32" t="str">
        <f aca="false">IF($B251="","",IF(AND(M251&gt;=2000,F251&gt;0,H251&gt;=300*F251),"Yes","No"))</f>
        <v/>
      </c>
      <c r="O251" s="29"/>
      <c r="P251" s="30"/>
      <c r="Q251" s="29"/>
      <c r="R251" s="32" t="str">
        <f aca="false">IF($B251="","",IF(OR(NOT(ISNUMBER(B251)),B251&lt;46023,B251&gt;46387),"OUT OF 2026","OK"))</f>
        <v/>
      </c>
      <c r="S251" s="29"/>
    </row>
    <row r="252" customFormat="false" ht="15" hidden="false" customHeight="false" outlineLevel="0" collapsed="false">
      <c r="A252" s="27" t="n">
        <v>249</v>
      </c>
      <c r="B252" s="28"/>
      <c r="C252" s="29"/>
      <c r="D252" s="29"/>
      <c r="E252" s="29"/>
      <c r="F252" s="30"/>
      <c r="G252" s="37"/>
      <c r="H252" s="30"/>
      <c r="I252" s="30"/>
      <c r="J252" s="31" t="str">
        <f aca="false">IF($B252="","",H252-I252)</f>
        <v/>
      </c>
      <c r="K252" s="29"/>
      <c r="L252" s="29"/>
      <c r="M252" s="31" t="str">
        <f aca="false">IF($B252="","",IF($L252="",H252,SUMIFS($H$4:$H$253,$L$4:$L$253,$L252)))</f>
        <v/>
      </c>
      <c r="N252" s="32" t="str">
        <f aca="false">IF($B252="","",IF(AND(M252&gt;=2000,F252&gt;0,H252&gt;=300*F252),"Yes","No"))</f>
        <v/>
      </c>
      <c r="O252" s="29"/>
      <c r="P252" s="30"/>
      <c r="Q252" s="29"/>
      <c r="R252" s="32" t="str">
        <f aca="false">IF($B252="","",IF(OR(NOT(ISNUMBER(B252)),B252&lt;46023,B252&gt;46387),"OUT OF 2026","OK"))</f>
        <v/>
      </c>
      <c r="S252" s="29"/>
    </row>
    <row r="253" customFormat="false" ht="15" hidden="false" customHeight="false" outlineLevel="0" collapsed="false">
      <c r="A253" s="27" t="n">
        <v>250</v>
      </c>
      <c r="B253" s="28"/>
      <c r="C253" s="29"/>
      <c r="D253" s="29"/>
      <c r="E253" s="29"/>
      <c r="F253" s="30"/>
      <c r="G253" s="37"/>
      <c r="H253" s="30"/>
      <c r="I253" s="30"/>
      <c r="J253" s="31" t="str">
        <f aca="false">IF($B253="","",H253-I253)</f>
        <v/>
      </c>
      <c r="K253" s="29"/>
      <c r="L253" s="29"/>
      <c r="M253" s="31" t="str">
        <f aca="false">IF($B253="","",IF($L253="",H253,SUMIFS($H$4:$H$253,$L$4:$L$253,$L253)))</f>
        <v/>
      </c>
      <c r="N253" s="32" t="str">
        <f aca="false">IF($B253="","",IF(AND(M253&gt;=2000,F253&gt;0,H253&gt;=300*F253),"Yes","No"))</f>
        <v/>
      </c>
      <c r="O253" s="29"/>
      <c r="P253" s="30"/>
      <c r="Q253" s="29"/>
      <c r="R253" s="32" t="str">
        <f aca="false">IF($B253="","",IF(OR(NOT(ISNUMBER(B253)),B253&lt;46023,B253&gt;46387),"OUT OF 2026","OK"))</f>
        <v/>
      </c>
      <c r="S253" s="29"/>
    </row>
    <row r="254" customFormat="false" ht="15" hidden="false" customHeight="false" outlineLevel="0" collapsed="false">
      <c r="A254" s="33" t="s">
        <v>133</v>
      </c>
      <c r="B254" s="33"/>
      <c r="C254" s="33"/>
      <c r="D254" s="33"/>
      <c r="E254" s="33"/>
      <c r="F254" s="34" t="n">
        <f aca="false">SUMIFS(F4:F253,K4:K253,"Settled",B4:B253,"&gt;="&amp;46023,B4:B253,"&lt;="&amp;46387)</f>
        <v>0</v>
      </c>
      <c r="G254" s="33"/>
      <c r="H254" s="34" t="n">
        <f aca="false">SUMIFS(H4:H253,K4:K253,"Settled",B4:B253,"&gt;="&amp;46023,B4:B253,"&lt;="&amp;46387)</f>
        <v>0</v>
      </c>
      <c r="I254" s="34" t="n">
        <f aca="false">SUMIFS(I4:I253,K4:K253,"Settled",B4:B253,"&gt;="&amp;46023,B4:B253,"&lt;="&amp;46387)</f>
        <v>0</v>
      </c>
      <c r="J254" s="34" t="n">
        <f aca="false">H254-I254</f>
        <v>0</v>
      </c>
      <c r="K254" s="33"/>
      <c r="L254" s="33"/>
      <c r="M254" s="33"/>
      <c r="N254" s="35" t="n">
        <f aca="false">COUNTIF(N4:N253,"Yes")</f>
        <v>0</v>
      </c>
      <c r="O254" s="33"/>
      <c r="P254" s="34" t="n">
        <f aca="false">SUM(P4:P253)</f>
        <v>0</v>
      </c>
      <c r="Q254" s="35" t="n">
        <f aca="false">COUNTIF(Q4:Q253,"Yes")</f>
        <v>0</v>
      </c>
      <c r="R254" s="33"/>
      <c r="S254" s="33"/>
    </row>
  </sheetData>
  <sheetProtection sheet="true" formatColumns="false" formatRows="false" sort="false" autoFilter="false"/>
  <dataValidations count="11">
    <dataValidation allowBlank="true" error="This tracker is for tax year 2026. Enter a 2026 date." errorStyle="stop" errorTitle="Out of tax year" operator="between" prompt="Enter a date in 2026 (01/01/2026 - 12/31/2026)." promptTitle="CY2026 date" showDropDown="false" showErrorMessage="true" showInputMessage="true" sqref="B4:B253" type="date">
      <formula1>46023</formula1>
      <formula2>46387</formula2>
    </dataValidation>
    <dataValidation allowBlank="true" error="Choose one of the listed values." errorStyle="stop" errorTitle="Pick from the list" operator="between" showDropDown="false" showErrorMessage="true" showInputMessage="false" sqref="C4:C253" type="list">
      <formula1>"DraftKings,FanDuel,BetMGM,Caesars,Hard Rock,Fanatics,theScore Bet,BetRivers,ESPN BET,Other"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E4:E253" type="list">
      <formula1>"Moneyline,Spread,Over/Under,Parlay,Prop,Futures,Live,Teaser,Other"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F4:F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G4:G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H4:H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I4:I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K4:K253" type="list">
      <formula1>"Settled,Open"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O4:O253" type="list">
      <formula1>"Yes,No"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P4:P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Q4:Q25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10"/>
    <col collapsed="false" customWidth="true" hidden="false" outlineLevel="0" max="4" min="4" style="0" width="13"/>
    <col collapsed="false" customWidth="true" hidden="false" outlineLevel="0" max="6" min="5" style="0" width="15"/>
    <col collapsed="false" customWidth="true" hidden="false" outlineLevel="0" max="7" min="7" style="0" width="14"/>
    <col collapsed="false" customWidth="true" hidden="false" outlineLevel="0" max="8" min="8" style="0" width="13"/>
    <col collapsed="false" customWidth="true" hidden="false" outlineLevel="0" max="9" min="9" style="0" width="11"/>
    <col collapsed="false" customWidth="true" hidden="false" outlineLevel="0" max="10" min="10" style="0" width="14"/>
    <col collapsed="false" customWidth="true" hidden="false" outlineLevel="0" max="12" min="11" style="0" width="13"/>
    <col collapsed="false" customWidth="true" hidden="false" outlineLevel="0" max="13" min="13" style="0" width="11"/>
    <col collapsed="false" customWidth="true" hidden="false" outlineLevel="0" max="14" min="14" style="0" width="13"/>
    <col collapsed="false" customWidth="true" hidden="false" outlineLevel="0" max="15" min="15" style="0" width="14"/>
    <col collapsed="false" customWidth="true" hidden="false" outlineLevel="0" max="16" min="16" style="0" width="9"/>
    <col collapsed="false" customWidth="true" hidden="false" outlineLevel="0" max="18" min="17" style="0" width="18"/>
    <col collapsed="false" customWidth="true" hidden="false" outlineLevel="0" max="20" min="19" style="0" width="20"/>
  </cols>
  <sheetData>
    <row r="1" customFormat="false" ht="17.35" hidden="false" customHeight="false" outlineLevel="0" collapsed="false">
      <c r="A1" s="36" t="s">
        <v>151</v>
      </c>
    </row>
    <row r="2" customFormat="false" ht="751.5" hidden="false" customHeight="false" outlineLevel="0" collapsed="false">
      <c r="A2" s="20" t="s">
        <v>152</v>
      </c>
    </row>
    <row r="3" customFormat="false" ht="31.95" hidden="false" customHeight="false" outlineLevel="0" collapsed="false">
      <c r="A3" s="26" t="s">
        <v>116</v>
      </c>
      <c r="B3" s="26" t="s">
        <v>153</v>
      </c>
      <c r="C3" s="26" t="s">
        <v>154</v>
      </c>
      <c r="D3" s="26" t="s">
        <v>155</v>
      </c>
      <c r="E3" s="26" t="s">
        <v>156</v>
      </c>
      <c r="F3" s="26" t="s">
        <v>157</v>
      </c>
      <c r="G3" s="26" t="s">
        <v>158</v>
      </c>
      <c r="H3" s="26" t="s">
        <v>159</v>
      </c>
      <c r="I3" s="26" t="s">
        <v>160</v>
      </c>
      <c r="J3" s="26" t="s">
        <v>161</v>
      </c>
      <c r="K3" s="26" t="s">
        <v>162</v>
      </c>
      <c r="L3" s="26" t="s">
        <v>163</v>
      </c>
      <c r="M3" s="26" t="s">
        <v>164</v>
      </c>
      <c r="N3" s="26" t="s">
        <v>165</v>
      </c>
      <c r="O3" s="26" t="s">
        <v>166</v>
      </c>
      <c r="P3" s="26" t="s">
        <v>167</v>
      </c>
      <c r="Q3" s="26" t="s">
        <v>168</v>
      </c>
      <c r="R3" s="26" t="s">
        <v>131</v>
      </c>
      <c r="S3" s="26" t="s">
        <v>169</v>
      </c>
      <c r="T3" s="26" t="s">
        <v>132</v>
      </c>
    </row>
    <row r="4" customFormat="false" ht="15" hidden="false" customHeight="false" outlineLevel="0" collapsed="false">
      <c r="A4" s="27" t="n">
        <v>1</v>
      </c>
      <c r="B4" s="28"/>
      <c r="C4" s="29"/>
      <c r="D4" s="28"/>
      <c r="E4" s="29"/>
      <c r="F4" s="29"/>
      <c r="G4" s="38"/>
      <c r="H4" s="30"/>
      <c r="I4" s="30"/>
      <c r="J4" s="30"/>
      <c r="K4" s="30"/>
      <c r="L4" s="31" t="str">
        <f aca="false">IF($B4="","",K4-H4-I4)</f>
        <v/>
      </c>
      <c r="M4" s="32" t="str">
        <f aca="false">IF($B4="","",IF(AND(ISNUMBER(D4),ISNUMBER(B4)),IF((B4-D4)&gt;365,"LT","ST"),""))</f>
        <v/>
      </c>
      <c r="N4" s="29"/>
      <c r="O4" s="29"/>
      <c r="P4" s="32" t="str">
        <f aca="false">IF(OR($B4="",M4=""),"",IF(N4="No",IF(M4="ST","I","L"),IF(O4="Yes",IF(M4="ST","G","J"),IF(M4="ST","H","K"))))</f>
        <v/>
      </c>
      <c r="Q4" s="32" t="str">
        <f aca="false">IF($B4="","",IF(AND(ISNUMBER(J4),ISNUMBER(K4),J4&lt;&gt;K4),"CHECK: proceeds &lt;&gt; FMV",""))</f>
        <v/>
      </c>
      <c r="R4" s="32" t="str">
        <f aca="false">IF($B4="","",IF(OR(NOT(ISNUMBER(B4)),B4&lt;46023,B4&gt;46387),"OUT OF 2026",IF(NOT(ISNUMBER(D4)),"NEEDS ACQUIRED DATE","OK")))</f>
        <v/>
      </c>
      <c r="S4" s="29"/>
      <c r="T4" s="29"/>
    </row>
    <row r="5" customFormat="false" ht="15" hidden="false" customHeight="false" outlineLevel="0" collapsed="false">
      <c r="A5" s="27" t="n">
        <v>2</v>
      </c>
      <c r="B5" s="28"/>
      <c r="C5" s="29"/>
      <c r="D5" s="28"/>
      <c r="E5" s="29"/>
      <c r="F5" s="29"/>
      <c r="G5" s="38"/>
      <c r="H5" s="30"/>
      <c r="I5" s="30"/>
      <c r="J5" s="30"/>
      <c r="K5" s="30"/>
      <c r="L5" s="31" t="str">
        <f aca="false">IF($B5="","",K5-H5-I5)</f>
        <v/>
      </c>
      <c r="M5" s="32" t="str">
        <f aca="false">IF($B5="","",IF(AND(ISNUMBER(D5),ISNUMBER(B5)),IF((B5-D5)&gt;365,"LT","ST"),""))</f>
        <v/>
      </c>
      <c r="N5" s="29"/>
      <c r="O5" s="29"/>
      <c r="P5" s="32" t="str">
        <f aca="false">IF(OR($B5="",M5=""),"",IF(N5="No",IF(M5="ST","I","L"),IF(O5="Yes",IF(M5="ST","G","J"),IF(M5="ST","H","K"))))</f>
        <v/>
      </c>
      <c r="Q5" s="32" t="str">
        <f aca="false">IF($B5="","",IF(AND(ISNUMBER(J5),ISNUMBER(K5),J5&lt;&gt;K5),"CHECK: proceeds &lt;&gt; FMV",""))</f>
        <v/>
      </c>
      <c r="R5" s="32" t="str">
        <f aca="false">IF($B5="","",IF(OR(NOT(ISNUMBER(B5)),B5&lt;46023,B5&gt;46387),"OUT OF 2026",IF(NOT(ISNUMBER(D5)),"NEEDS ACQUIRED DATE","OK")))</f>
        <v/>
      </c>
      <c r="S5" s="29"/>
      <c r="T5" s="29"/>
    </row>
    <row r="6" customFormat="false" ht="15" hidden="false" customHeight="false" outlineLevel="0" collapsed="false">
      <c r="A6" s="27" t="n">
        <v>3</v>
      </c>
      <c r="B6" s="28"/>
      <c r="C6" s="29"/>
      <c r="D6" s="28"/>
      <c r="E6" s="29"/>
      <c r="F6" s="29"/>
      <c r="G6" s="38"/>
      <c r="H6" s="30"/>
      <c r="I6" s="30"/>
      <c r="J6" s="30"/>
      <c r="K6" s="30"/>
      <c r="L6" s="31" t="str">
        <f aca="false">IF($B6="","",K6-H6-I6)</f>
        <v/>
      </c>
      <c r="M6" s="32" t="str">
        <f aca="false">IF($B6="","",IF(AND(ISNUMBER(D6),ISNUMBER(B6)),IF((B6-D6)&gt;365,"LT","ST"),""))</f>
        <v/>
      </c>
      <c r="N6" s="29"/>
      <c r="O6" s="29"/>
      <c r="P6" s="32" t="str">
        <f aca="false">IF(OR($B6="",M6=""),"",IF(N6="No",IF(M6="ST","I","L"),IF(O6="Yes",IF(M6="ST","G","J"),IF(M6="ST","H","K"))))</f>
        <v/>
      </c>
      <c r="Q6" s="32" t="str">
        <f aca="false">IF($B6="","",IF(AND(ISNUMBER(J6),ISNUMBER(K6),J6&lt;&gt;K6),"CHECK: proceeds &lt;&gt; FMV",""))</f>
        <v/>
      </c>
      <c r="R6" s="32" t="str">
        <f aca="false">IF($B6="","",IF(OR(NOT(ISNUMBER(B6)),B6&lt;46023,B6&gt;46387),"OUT OF 2026",IF(NOT(ISNUMBER(D6)),"NEEDS ACQUIRED DATE","OK")))</f>
        <v/>
      </c>
      <c r="S6" s="29"/>
      <c r="T6" s="29"/>
    </row>
    <row r="7" customFormat="false" ht="15" hidden="false" customHeight="false" outlineLevel="0" collapsed="false">
      <c r="A7" s="27" t="n">
        <v>4</v>
      </c>
      <c r="B7" s="28"/>
      <c r="C7" s="29"/>
      <c r="D7" s="28"/>
      <c r="E7" s="29"/>
      <c r="F7" s="29"/>
      <c r="G7" s="38"/>
      <c r="H7" s="30"/>
      <c r="I7" s="30"/>
      <c r="J7" s="30"/>
      <c r="K7" s="30"/>
      <c r="L7" s="31" t="str">
        <f aca="false">IF($B7="","",K7-H7-I7)</f>
        <v/>
      </c>
      <c r="M7" s="32" t="str">
        <f aca="false">IF($B7="","",IF(AND(ISNUMBER(D7),ISNUMBER(B7)),IF((B7-D7)&gt;365,"LT","ST"),""))</f>
        <v/>
      </c>
      <c r="N7" s="29"/>
      <c r="O7" s="29"/>
      <c r="P7" s="32" t="str">
        <f aca="false">IF(OR($B7="",M7=""),"",IF(N7="No",IF(M7="ST","I","L"),IF(O7="Yes",IF(M7="ST","G","J"),IF(M7="ST","H","K"))))</f>
        <v/>
      </c>
      <c r="Q7" s="32" t="str">
        <f aca="false">IF($B7="","",IF(AND(ISNUMBER(J7),ISNUMBER(K7),J7&lt;&gt;K7),"CHECK: proceeds &lt;&gt; FMV",""))</f>
        <v/>
      </c>
      <c r="R7" s="32" t="str">
        <f aca="false">IF($B7="","",IF(OR(NOT(ISNUMBER(B7)),B7&lt;46023,B7&gt;46387),"OUT OF 2026",IF(NOT(ISNUMBER(D7)),"NEEDS ACQUIRED DATE","OK")))</f>
        <v/>
      </c>
      <c r="S7" s="29"/>
      <c r="T7" s="29"/>
    </row>
    <row r="8" customFormat="false" ht="15" hidden="false" customHeight="false" outlineLevel="0" collapsed="false">
      <c r="A8" s="27" t="n">
        <v>5</v>
      </c>
      <c r="B8" s="28"/>
      <c r="C8" s="29"/>
      <c r="D8" s="28"/>
      <c r="E8" s="29"/>
      <c r="F8" s="29"/>
      <c r="G8" s="38"/>
      <c r="H8" s="30"/>
      <c r="I8" s="30"/>
      <c r="J8" s="30"/>
      <c r="K8" s="30"/>
      <c r="L8" s="31" t="str">
        <f aca="false">IF($B8="","",K8-H8-I8)</f>
        <v/>
      </c>
      <c r="M8" s="32" t="str">
        <f aca="false">IF($B8="","",IF(AND(ISNUMBER(D8),ISNUMBER(B8)),IF((B8-D8)&gt;365,"LT","ST"),""))</f>
        <v/>
      </c>
      <c r="N8" s="29"/>
      <c r="O8" s="29"/>
      <c r="P8" s="32" t="str">
        <f aca="false">IF(OR($B8="",M8=""),"",IF(N8="No",IF(M8="ST","I","L"),IF(O8="Yes",IF(M8="ST","G","J"),IF(M8="ST","H","K"))))</f>
        <v/>
      </c>
      <c r="Q8" s="32" t="str">
        <f aca="false">IF($B8="","",IF(AND(ISNUMBER(J8),ISNUMBER(K8),J8&lt;&gt;K8),"CHECK: proceeds &lt;&gt; FMV",""))</f>
        <v/>
      </c>
      <c r="R8" s="32" t="str">
        <f aca="false">IF($B8="","",IF(OR(NOT(ISNUMBER(B8)),B8&lt;46023,B8&gt;46387),"OUT OF 2026",IF(NOT(ISNUMBER(D8)),"NEEDS ACQUIRED DATE","OK")))</f>
        <v/>
      </c>
      <c r="S8" s="29"/>
      <c r="T8" s="29"/>
    </row>
    <row r="9" customFormat="false" ht="15" hidden="false" customHeight="false" outlineLevel="0" collapsed="false">
      <c r="A9" s="27" t="n">
        <v>6</v>
      </c>
      <c r="B9" s="28"/>
      <c r="C9" s="29"/>
      <c r="D9" s="28"/>
      <c r="E9" s="29"/>
      <c r="F9" s="29"/>
      <c r="G9" s="38"/>
      <c r="H9" s="30"/>
      <c r="I9" s="30"/>
      <c r="J9" s="30"/>
      <c r="K9" s="30"/>
      <c r="L9" s="31" t="str">
        <f aca="false">IF($B9="","",K9-H9-I9)</f>
        <v/>
      </c>
      <c r="M9" s="32" t="str">
        <f aca="false">IF($B9="","",IF(AND(ISNUMBER(D9),ISNUMBER(B9)),IF((B9-D9)&gt;365,"LT","ST"),""))</f>
        <v/>
      </c>
      <c r="N9" s="29"/>
      <c r="O9" s="29"/>
      <c r="P9" s="32" t="str">
        <f aca="false">IF(OR($B9="",M9=""),"",IF(N9="No",IF(M9="ST","I","L"),IF(O9="Yes",IF(M9="ST","G","J"),IF(M9="ST","H","K"))))</f>
        <v/>
      </c>
      <c r="Q9" s="32" t="str">
        <f aca="false">IF($B9="","",IF(AND(ISNUMBER(J9),ISNUMBER(K9),J9&lt;&gt;K9),"CHECK: proceeds &lt;&gt; FMV",""))</f>
        <v/>
      </c>
      <c r="R9" s="32" t="str">
        <f aca="false">IF($B9="","",IF(OR(NOT(ISNUMBER(B9)),B9&lt;46023,B9&gt;46387),"OUT OF 2026",IF(NOT(ISNUMBER(D9)),"NEEDS ACQUIRED DATE","OK")))</f>
        <v/>
      </c>
      <c r="S9" s="29"/>
      <c r="T9" s="29"/>
    </row>
    <row r="10" customFormat="false" ht="15" hidden="false" customHeight="false" outlineLevel="0" collapsed="false">
      <c r="A10" s="27" t="n">
        <v>7</v>
      </c>
      <c r="B10" s="28"/>
      <c r="C10" s="29"/>
      <c r="D10" s="28"/>
      <c r="E10" s="29"/>
      <c r="F10" s="29"/>
      <c r="G10" s="38"/>
      <c r="H10" s="30"/>
      <c r="I10" s="30"/>
      <c r="J10" s="30"/>
      <c r="K10" s="30"/>
      <c r="L10" s="31" t="str">
        <f aca="false">IF($B10="","",K10-H10-I10)</f>
        <v/>
      </c>
      <c r="M10" s="32" t="str">
        <f aca="false">IF($B10="","",IF(AND(ISNUMBER(D10),ISNUMBER(B10)),IF((B10-D10)&gt;365,"LT","ST"),""))</f>
        <v/>
      </c>
      <c r="N10" s="29"/>
      <c r="O10" s="29"/>
      <c r="P10" s="32" t="str">
        <f aca="false">IF(OR($B10="",M10=""),"",IF(N10="No",IF(M10="ST","I","L"),IF(O10="Yes",IF(M10="ST","G","J"),IF(M10="ST","H","K"))))</f>
        <v/>
      </c>
      <c r="Q10" s="32" t="str">
        <f aca="false">IF($B10="","",IF(AND(ISNUMBER(J10),ISNUMBER(K10),J10&lt;&gt;K10),"CHECK: proceeds &lt;&gt; FMV",""))</f>
        <v/>
      </c>
      <c r="R10" s="32" t="str">
        <f aca="false">IF($B10="","",IF(OR(NOT(ISNUMBER(B10)),B10&lt;46023,B10&gt;46387),"OUT OF 2026",IF(NOT(ISNUMBER(D10)),"NEEDS ACQUIRED DATE","OK")))</f>
        <v/>
      </c>
      <c r="S10" s="29"/>
      <c r="T10" s="29"/>
    </row>
    <row r="11" customFormat="false" ht="15" hidden="false" customHeight="false" outlineLevel="0" collapsed="false">
      <c r="A11" s="27" t="n">
        <v>8</v>
      </c>
      <c r="B11" s="28"/>
      <c r="C11" s="29"/>
      <c r="D11" s="28"/>
      <c r="E11" s="29"/>
      <c r="F11" s="29"/>
      <c r="G11" s="38"/>
      <c r="H11" s="30"/>
      <c r="I11" s="30"/>
      <c r="J11" s="30"/>
      <c r="K11" s="30"/>
      <c r="L11" s="31" t="str">
        <f aca="false">IF($B11="","",K11-H11-I11)</f>
        <v/>
      </c>
      <c r="M11" s="32" t="str">
        <f aca="false">IF($B11="","",IF(AND(ISNUMBER(D11),ISNUMBER(B11)),IF((B11-D11)&gt;365,"LT","ST"),""))</f>
        <v/>
      </c>
      <c r="N11" s="29"/>
      <c r="O11" s="29"/>
      <c r="P11" s="32" t="str">
        <f aca="false">IF(OR($B11="",M11=""),"",IF(N11="No",IF(M11="ST","I","L"),IF(O11="Yes",IF(M11="ST","G","J"),IF(M11="ST","H","K"))))</f>
        <v/>
      </c>
      <c r="Q11" s="32" t="str">
        <f aca="false">IF($B11="","",IF(AND(ISNUMBER(J11),ISNUMBER(K11),J11&lt;&gt;K11),"CHECK: proceeds &lt;&gt; FMV",""))</f>
        <v/>
      </c>
      <c r="R11" s="32" t="str">
        <f aca="false">IF($B11="","",IF(OR(NOT(ISNUMBER(B11)),B11&lt;46023,B11&gt;46387),"OUT OF 2026",IF(NOT(ISNUMBER(D11)),"NEEDS ACQUIRED DATE","OK")))</f>
        <v/>
      </c>
      <c r="S11" s="29"/>
      <c r="T11" s="29"/>
    </row>
    <row r="12" customFormat="false" ht="15" hidden="false" customHeight="false" outlineLevel="0" collapsed="false">
      <c r="A12" s="27" t="n">
        <v>9</v>
      </c>
      <c r="B12" s="28"/>
      <c r="C12" s="29"/>
      <c r="D12" s="28"/>
      <c r="E12" s="29"/>
      <c r="F12" s="29"/>
      <c r="G12" s="38"/>
      <c r="H12" s="30"/>
      <c r="I12" s="30"/>
      <c r="J12" s="30"/>
      <c r="K12" s="30"/>
      <c r="L12" s="31" t="str">
        <f aca="false">IF($B12="","",K12-H12-I12)</f>
        <v/>
      </c>
      <c r="M12" s="32" t="str">
        <f aca="false">IF($B12="","",IF(AND(ISNUMBER(D12),ISNUMBER(B12)),IF((B12-D12)&gt;365,"LT","ST"),""))</f>
        <v/>
      </c>
      <c r="N12" s="29"/>
      <c r="O12" s="29"/>
      <c r="P12" s="32" t="str">
        <f aca="false">IF(OR($B12="",M12=""),"",IF(N12="No",IF(M12="ST","I","L"),IF(O12="Yes",IF(M12="ST","G","J"),IF(M12="ST","H","K"))))</f>
        <v/>
      </c>
      <c r="Q12" s="32" t="str">
        <f aca="false">IF($B12="","",IF(AND(ISNUMBER(J12),ISNUMBER(K12),J12&lt;&gt;K12),"CHECK: proceeds &lt;&gt; FMV",""))</f>
        <v/>
      </c>
      <c r="R12" s="32" t="str">
        <f aca="false">IF($B12="","",IF(OR(NOT(ISNUMBER(B12)),B12&lt;46023,B12&gt;46387),"OUT OF 2026",IF(NOT(ISNUMBER(D12)),"NEEDS ACQUIRED DATE","OK")))</f>
        <v/>
      </c>
      <c r="S12" s="29"/>
      <c r="T12" s="29"/>
    </row>
    <row r="13" customFormat="false" ht="15" hidden="false" customHeight="false" outlineLevel="0" collapsed="false">
      <c r="A13" s="27" t="n">
        <v>10</v>
      </c>
      <c r="B13" s="28"/>
      <c r="C13" s="29"/>
      <c r="D13" s="28"/>
      <c r="E13" s="29"/>
      <c r="F13" s="29"/>
      <c r="G13" s="38"/>
      <c r="H13" s="30"/>
      <c r="I13" s="30"/>
      <c r="J13" s="30"/>
      <c r="K13" s="30"/>
      <c r="L13" s="31" t="str">
        <f aca="false">IF($B13="","",K13-H13-I13)</f>
        <v/>
      </c>
      <c r="M13" s="32" t="str">
        <f aca="false">IF($B13="","",IF(AND(ISNUMBER(D13),ISNUMBER(B13)),IF((B13-D13)&gt;365,"LT","ST"),""))</f>
        <v/>
      </c>
      <c r="N13" s="29"/>
      <c r="O13" s="29"/>
      <c r="P13" s="32" t="str">
        <f aca="false">IF(OR($B13="",M13=""),"",IF(N13="No",IF(M13="ST","I","L"),IF(O13="Yes",IF(M13="ST","G","J"),IF(M13="ST","H","K"))))</f>
        <v/>
      </c>
      <c r="Q13" s="32" t="str">
        <f aca="false">IF($B13="","",IF(AND(ISNUMBER(J13),ISNUMBER(K13),J13&lt;&gt;K13),"CHECK: proceeds &lt;&gt; FMV",""))</f>
        <v/>
      </c>
      <c r="R13" s="32" t="str">
        <f aca="false">IF($B13="","",IF(OR(NOT(ISNUMBER(B13)),B13&lt;46023,B13&gt;46387),"OUT OF 2026",IF(NOT(ISNUMBER(D13)),"NEEDS ACQUIRED DATE","OK")))</f>
        <v/>
      </c>
      <c r="S13" s="29"/>
      <c r="T13" s="29"/>
    </row>
    <row r="14" customFormat="false" ht="15" hidden="false" customHeight="false" outlineLevel="0" collapsed="false">
      <c r="A14" s="27" t="n">
        <v>11</v>
      </c>
      <c r="B14" s="28"/>
      <c r="C14" s="29"/>
      <c r="D14" s="28"/>
      <c r="E14" s="29"/>
      <c r="F14" s="29"/>
      <c r="G14" s="38"/>
      <c r="H14" s="30"/>
      <c r="I14" s="30"/>
      <c r="J14" s="30"/>
      <c r="K14" s="30"/>
      <c r="L14" s="31" t="str">
        <f aca="false">IF($B14="","",K14-H14-I14)</f>
        <v/>
      </c>
      <c r="M14" s="32" t="str">
        <f aca="false">IF($B14="","",IF(AND(ISNUMBER(D14),ISNUMBER(B14)),IF((B14-D14)&gt;365,"LT","ST"),""))</f>
        <v/>
      </c>
      <c r="N14" s="29"/>
      <c r="O14" s="29"/>
      <c r="P14" s="32" t="str">
        <f aca="false">IF(OR($B14="",M14=""),"",IF(N14="No",IF(M14="ST","I","L"),IF(O14="Yes",IF(M14="ST","G","J"),IF(M14="ST","H","K"))))</f>
        <v/>
      </c>
      <c r="Q14" s="32" t="str">
        <f aca="false">IF($B14="","",IF(AND(ISNUMBER(J14),ISNUMBER(K14),J14&lt;&gt;K14),"CHECK: proceeds &lt;&gt; FMV",""))</f>
        <v/>
      </c>
      <c r="R14" s="32" t="str">
        <f aca="false">IF($B14="","",IF(OR(NOT(ISNUMBER(B14)),B14&lt;46023,B14&gt;46387),"OUT OF 2026",IF(NOT(ISNUMBER(D14)),"NEEDS ACQUIRED DATE","OK")))</f>
        <v/>
      </c>
      <c r="S14" s="29"/>
      <c r="T14" s="29"/>
    </row>
    <row r="15" customFormat="false" ht="15" hidden="false" customHeight="false" outlineLevel="0" collapsed="false">
      <c r="A15" s="27" t="n">
        <v>12</v>
      </c>
      <c r="B15" s="28"/>
      <c r="C15" s="29"/>
      <c r="D15" s="28"/>
      <c r="E15" s="29"/>
      <c r="F15" s="29"/>
      <c r="G15" s="38"/>
      <c r="H15" s="30"/>
      <c r="I15" s="30"/>
      <c r="J15" s="30"/>
      <c r="K15" s="30"/>
      <c r="L15" s="31" t="str">
        <f aca="false">IF($B15="","",K15-H15-I15)</f>
        <v/>
      </c>
      <c r="M15" s="32" t="str">
        <f aca="false">IF($B15="","",IF(AND(ISNUMBER(D15),ISNUMBER(B15)),IF((B15-D15)&gt;365,"LT","ST"),""))</f>
        <v/>
      </c>
      <c r="N15" s="29"/>
      <c r="O15" s="29"/>
      <c r="P15" s="32" t="str">
        <f aca="false">IF(OR($B15="",M15=""),"",IF(N15="No",IF(M15="ST","I","L"),IF(O15="Yes",IF(M15="ST","G","J"),IF(M15="ST","H","K"))))</f>
        <v/>
      </c>
      <c r="Q15" s="32" t="str">
        <f aca="false">IF($B15="","",IF(AND(ISNUMBER(J15),ISNUMBER(K15),J15&lt;&gt;K15),"CHECK: proceeds &lt;&gt; FMV",""))</f>
        <v/>
      </c>
      <c r="R15" s="32" t="str">
        <f aca="false">IF($B15="","",IF(OR(NOT(ISNUMBER(B15)),B15&lt;46023,B15&gt;46387),"OUT OF 2026",IF(NOT(ISNUMBER(D15)),"NEEDS ACQUIRED DATE","OK")))</f>
        <v/>
      </c>
      <c r="S15" s="29"/>
      <c r="T15" s="29"/>
    </row>
    <row r="16" customFormat="false" ht="15" hidden="false" customHeight="false" outlineLevel="0" collapsed="false">
      <c r="A16" s="27" t="n">
        <v>13</v>
      </c>
      <c r="B16" s="28"/>
      <c r="C16" s="29"/>
      <c r="D16" s="28"/>
      <c r="E16" s="29"/>
      <c r="F16" s="29"/>
      <c r="G16" s="38"/>
      <c r="H16" s="30"/>
      <c r="I16" s="30"/>
      <c r="J16" s="30"/>
      <c r="K16" s="30"/>
      <c r="L16" s="31" t="str">
        <f aca="false">IF($B16="","",K16-H16-I16)</f>
        <v/>
      </c>
      <c r="M16" s="32" t="str">
        <f aca="false">IF($B16="","",IF(AND(ISNUMBER(D16),ISNUMBER(B16)),IF((B16-D16)&gt;365,"LT","ST"),""))</f>
        <v/>
      </c>
      <c r="N16" s="29"/>
      <c r="O16" s="29"/>
      <c r="P16" s="32" t="str">
        <f aca="false">IF(OR($B16="",M16=""),"",IF(N16="No",IF(M16="ST","I","L"),IF(O16="Yes",IF(M16="ST","G","J"),IF(M16="ST","H","K"))))</f>
        <v/>
      </c>
      <c r="Q16" s="32" t="str">
        <f aca="false">IF($B16="","",IF(AND(ISNUMBER(J16),ISNUMBER(K16),J16&lt;&gt;K16),"CHECK: proceeds &lt;&gt; FMV",""))</f>
        <v/>
      </c>
      <c r="R16" s="32" t="str">
        <f aca="false">IF($B16="","",IF(OR(NOT(ISNUMBER(B16)),B16&lt;46023,B16&gt;46387),"OUT OF 2026",IF(NOT(ISNUMBER(D16)),"NEEDS ACQUIRED DATE","OK")))</f>
        <v/>
      </c>
      <c r="S16" s="29"/>
      <c r="T16" s="29"/>
    </row>
    <row r="17" customFormat="false" ht="15" hidden="false" customHeight="false" outlineLevel="0" collapsed="false">
      <c r="A17" s="27" t="n">
        <v>14</v>
      </c>
      <c r="B17" s="28"/>
      <c r="C17" s="29"/>
      <c r="D17" s="28"/>
      <c r="E17" s="29"/>
      <c r="F17" s="29"/>
      <c r="G17" s="38"/>
      <c r="H17" s="30"/>
      <c r="I17" s="30"/>
      <c r="J17" s="30"/>
      <c r="K17" s="30"/>
      <c r="L17" s="31" t="str">
        <f aca="false">IF($B17="","",K17-H17-I17)</f>
        <v/>
      </c>
      <c r="M17" s="32" t="str">
        <f aca="false">IF($B17="","",IF(AND(ISNUMBER(D17),ISNUMBER(B17)),IF((B17-D17)&gt;365,"LT","ST"),""))</f>
        <v/>
      </c>
      <c r="N17" s="29"/>
      <c r="O17" s="29"/>
      <c r="P17" s="32" t="str">
        <f aca="false">IF(OR($B17="",M17=""),"",IF(N17="No",IF(M17="ST","I","L"),IF(O17="Yes",IF(M17="ST","G","J"),IF(M17="ST","H","K"))))</f>
        <v/>
      </c>
      <c r="Q17" s="32" t="str">
        <f aca="false">IF($B17="","",IF(AND(ISNUMBER(J17),ISNUMBER(K17),J17&lt;&gt;K17),"CHECK: proceeds &lt;&gt; FMV",""))</f>
        <v/>
      </c>
      <c r="R17" s="32" t="str">
        <f aca="false">IF($B17="","",IF(OR(NOT(ISNUMBER(B17)),B17&lt;46023,B17&gt;46387),"OUT OF 2026",IF(NOT(ISNUMBER(D17)),"NEEDS ACQUIRED DATE","OK")))</f>
        <v/>
      </c>
      <c r="S17" s="29"/>
      <c r="T17" s="29"/>
    </row>
    <row r="18" customFormat="false" ht="15" hidden="false" customHeight="false" outlineLevel="0" collapsed="false">
      <c r="A18" s="27" t="n">
        <v>15</v>
      </c>
      <c r="B18" s="28"/>
      <c r="C18" s="29"/>
      <c r="D18" s="28"/>
      <c r="E18" s="29"/>
      <c r="F18" s="29"/>
      <c r="G18" s="38"/>
      <c r="H18" s="30"/>
      <c r="I18" s="30"/>
      <c r="J18" s="30"/>
      <c r="K18" s="30"/>
      <c r="L18" s="31" t="str">
        <f aca="false">IF($B18="","",K18-H18-I18)</f>
        <v/>
      </c>
      <c r="M18" s="32" t="str">
        <f aca="false">IF($B18="","",IF(AND(ISNUMBER(D18),ISNUMBER(B18)),IF((B18-D18)&gt;365,"LT","ST"),""))</f>
        <v/>
      </c>
      <c r="N18" s="29"/>
      <c r="O18" s="29"/>
      <c r="P18" s="32" t="str">
        <f aca="false">IF(OR($B18="",M18=""),"",IF(N18="No",IF(M18="ST","I","L"),IF(O18="Yes",IF(M18="ST","G","J"),IF(M18="ST","H","K"))))</f>
        <v/>
      </c>
      <c r="Q18" s="32" t="str">
        <f aca="false">IF($B18="","",IF(AND(ISNUMBER(J18),ISNUMBER(K18),J18&lt;&gt;K18),"CHECK: proceeds &lt;&gt; FMV",""))</f>
        <v/>
      </c>
      <c r="R18" s="32" t="str">
        <f aca="false">IF($B18="","",IF(OR(NOT(ISNUMBER(B18)),B18&lt;46023,B18&gt;46387),"OUT OF 2026",IF(NOT(ISNUMBER(D18)),"NEEDS ACQUIRED DATE","OK")))</f>
        <v/>
      </c>
      <c r="S18" s="29"/>
      <c r="T18" s="29"/>
    </row>
    <row r="19" customFormat="false" ht="15" hidden="false" customHeight="false" outlineLevel="0" collapsed="false">
      <c r="A19" s="27" t="n">
        <v>16</v>
      </c>
      <c r="B19" s="28"/>
      <c r="C19" s="29"/>
      <c r="D19" s="28"/>
      <c r="E19" s="29"/>
      <c r="F19" s="29"/>
      <c r="G19" s="38"/>
      <c r="H19" s="30"/>
      <c r="I19" s="30"/>
      <c r="J19" s="30"/>
      <c r="K19" s="30"/>
      <c r="L19" s="31" t="str">
        <f aca="false">IF($B19="","",K19-H19-I19)</f>
        <v/>
      </c>
      <c r="M19" s="32" t="str">
        <f aca="false">IF($B19="","",IF(AND(ISNUMBER(D19),ISNUMBER(B19)),IF((B19-D19)&gt;365,"LT","ST"),""))</f>
        <v/>
      </c>
      <c r="N19" s="29"/>
      <c r="O19" s="29"/>
      <c r="P19" s="32" t="str">
        <f aca="false">IF(OR($B19="",M19=""),"",IF(N19="No",IF(M19="ST","I","L"),IF(O19="Yes",IF(M19="ST","G","J"),IF(M19="ST","H","K"))))</f>
        <v/>
      </c>
      <c r="Q19" s="32" t="str">
        <f aca="false">IF($B19="","",IF(AND(ISNUMBER(J19),ISNUMBER(K19),J19&lt;&gt;K19),"CHECK: proceeds &lt;&gt; FMV",""))</f>
        <v/>
      </c>
      <c r="R19" s="32" t="str">
        <f aca="false">IF($B19="","",IF(OR(NOT(ISNUMBER(B19)),B19&lt;46023,B19&gt;46387),"OUT OF 2026",IF(NOT(ISNUMBER(D19)),"NEEDS ACQUIRED DATE","OK")))</f>
        <v/>
      </c>
      <c r="S19" s="29"/>
      <c r="T19" s="29"/>
    </row>
    <row r="20" customFormat="false" ht="15" hidden="false" customHeight="false" outlineLevel="0" collapsed="false">
      <c r="A20" s="27" t="n">
        <v>17</v>
      </c>
      <c r="B20" s="28"/>
      <c r="C20" s="29"/>
      <c r="D20" s="28"/>
      <c r="E20" s="29"/>
      <c r="F20" s="29"/>
      <c r="G20" s="38"/>
      <c r="H20" s="30"/>
      <c r="I20" s="30"/>
      <c r="J20" s="30"/>
      <c r="K20" s="30"/>
      <c r="L20" s="31" t="str">
        <f aca="false">IF($B20="","",K20-H20-I20)</f>
        <v/>
      </c>
      <c r="M20" s="32" t="str">
        <f aca="false">IF($B20="","",IF(AND(ISNUMBER(D20),ISNUMBER(B20)),IF((B20-D20)&gt;365,"LT","ST"),""))</f>
        <v/>
      </c>
      <c r="N20" s="29"/>
      <c r="O20" s="29"/>
      <c r="P20" s="32" t="str">
        <f aca="false">IF(OR($B20="",M20=""),"",IF(N20="No",IF(M20="ST","I","L"),IF(O20="Yes",IF(M20="ST","G","J"),IF(M20="ST","H","K"))))</f>
        <v/>
      </c>
      <c r="Q20" s="32" t="str">
        <f aca="false">IF($B20="","",IF(AND(ISNUMBER(J20),ISNUMBER(K20),J20&lt;&gt;K20),"CHECK: proceeds &lt;&gt; FMV",""))</f>
        <v/>
      </c>
      <c r="R20" s="32" t="str">
        <f aca="false">IF($B20="","",IF(OR(NOT(ISNUMBER(B20)),B20&lt;46023,B20&gt;46387),"OUT OF 2026",IF(NOT(ISNUMBER(D20)),"NEEDS ACQUIRED DATE","OK")))</f>
        <v/>
      </c>
      <c r="S20" s="29"/>
      <c r="T20" s="29"/>
    </row>
    <row r="21" customFormat="false" ht="15" hidden="false" customHeight="false" outlineLevel="0" collapsed="false">
      <c r="A21" s="27" t="n">
        <v>18</v>
      </c>
      <c r="B21" s="28"/>
      <c r="C21" s="29"/>
      <c r="D21" s="28"/>
      <c r="E21" s="29"/>
      <c r="F21" s="29"/>
      <c r="G21" s="38"/>
      <c r="H21" s="30"/>
      <c r="I21" s="30"/>
      <c r="J21" s="30"/>
      <c r="K21" s="30"/>
      <c r="L21" s="31" t="str">
        <f aca="false">IF($B21="","",K21-H21-I21)</f>
        <v/>
      </c>
      <c r="M21" s="32" t="str">
        <f aca="false">IF($B21="","",IF(AND(ISNUMBER(D21),ISNUMBER(B21)),IF((B21-D21)&gt;365,"LT","ST"),""))</f>
        <v/>
      </c>
      <c r="N21" s="29"/>
      <c r="O21" s="29"/>
      <c r="P21" s="32" t="str">
        <f aca="false">IF(OR($B21="",M21=""),"",IF(N21="No",IF(M21="ST","I","L"),IF(O21="Yes",IF(M21="ST","G","J"),IF(M21="ST","H","K"))))</f>
        <v/>
      </c>
      <c r="Q21" s="32" t="str">
        <f aca="false">IF($B21="","",IF(AND(ISNUMBER(J21),ISNUMBER(K21),J21&lt;&gt;K21),"CHECK: proceeds &lt;&gt; FMV",""))</f>
        <v/>
      </c>
      <c r="R21" s="32" t="str">
        <f aca="false">IF($B21="","",IF(OR(NOT(ISNUMBER(B21)),B21&lt;46023,B21&gt;46387),"OUT OF 2026",IF(NOT(ISNUMBER(D21)),"NEEDS ACQUIRED DATE","OK")))</f>
        <v/>
      </c>
      <c r="S21" s="29"/>
      <c r="T21" s="29"/>
    </row>
    <row r="22" customFormat="false" ht="15" hidden="false" customHeight="false" outlineLevel="0" collapsed="false">
      <c r="A22" s="27" t="n">
        <v>19</v>
      </c>
      <c r="B22" s="28"/>
      <c r="C22" s="29"/>
      <c r="D22" s="28"/>
      <c r="E22" s="29"/>
      <c r="F22" s="29"/>
      <c r="G22" s="38"/>
      <c r="H22" s="30"/>
      <c r="I22" s="30"/>
      <c r="J22" s="30"/>
      <c r="K22" s="30"/>
      <c r="L22" s="31" t="str">
        <f aca="false">IF($B22="","",K22-H22-I22)</f>
        <v/>
      </c>
      <c r="M22" s="32" t="str">
        <f aca="false">IF($B22="","",IF(AND(ISNUMBER(D22),ISNUMBER(B22)),IF((B22-D22)&gt;365,"LT","ST"),""))</f>
        <v/>
      </c>
      <c r="N22" s="29"/>
      <c r="O22" s="29"/>
      <c r="P22" s="32" t="str">
        <f aca="false">IF(OR($B22="",M22=""),"",IF(N22="No",IF(M22="ST","I","L"),IF(O22="Yes",IF(M22="ST","G","J"),IF(M22="ST","H","K"))))</f>
        <v/>
      </c>
      <c r="Q22" s="32" t="str">
        <f aca="false">IF($B22="","",IF(AND(ISNUMBER(J22),ISNUMBER(K22),J22&lt;&gt;K22),"CHECK: proceeds &lt;&gt; FMV",""))</f>
        <v/>
      </c>
      <c r="R22" s="32" t="str">
        <f aca="false">IF($B22="","",IF(OR(NOT(ISNUMBER(B22)),B22&lt;46023,B22&gt;46387),"OUT OF 2026",IF(NOT(ISNUMBER(D22)),"NEEDS ACQUIRED DATE","OK")))</f>
        <v/>
      </c>
      <c r="S22" s="29"/>
      <c r="T22" s="29"/>
    </row>
    <row r="23" customFormat="false" ht="15" hidden="false" customHeight="false" outlineLevel="0" collapsed="false">
      <c r="A23" s="27" t="n">
        <v>20</v>
      </c>
      <c r="B23" s="28"/>
      <c r="C23" s="29"/>
      <c r="D23" s="28"/>
      <c r="E23" s="29"/>
      <c r="F23" s="29"/>
      <c r="G23" s="38"/>
      <c r="H23" s="30"/>
      <c r="I23" s="30"/>
      <c r="J23" s="30"/>
      <c r="K23" s="30"/>
      <c r="L23" s="31" t="str">
        <f aca="false">IF($B23="","",K23-H23-I23)</f>
        <v/>
      </c>
      <c r="M23" s="32" t="str">
        <f aca="false">IF($B23="","",IF(AND(ISNUMBER(D23),ISNUMBER(B23)),IF((B23-D23)&gt;365,"LT","ST"),""))</f>
        <v/>
      </c>
      <c r="N23" s="29"/>
      <c r="O23" s="29"/>
      <c r="P23" s="32" t="str">
        <f aca="false">IF(OR($B23="",M23=""),"",IF(N23="No",IF(M23="ST","I","L"),IF(O23="Yes",IF(M23="ST","G","J"),IF(M23="ST","H","K"))))</f>
        <v/>
      </c>
      <c r="Q23" s="32" t="str">
        <f aca="false">IF($B23="","",IF(AND(ISNUMBER(J23),ISNUMBER(K23),J23&lt;&gt;K23),"CHECK: proceeds &lt;&gt; FMV",""))</f>
        <v/>
      </c>
      <c r="R23" s="32" t="str">
        <f aca="false">IF($B23="","",IF(OR(NOT(ISNUMBER(B23)),B23&lt;46023,B23&gt;46387),"OUT OF 2026",IF(NOT(ISNUMBER(D23)),"NEEDS ACQUIRED DATE","OK")))</f>
        <v/>
      </c>
      <c r="S23" s="29"/>
      <c r="T23" s="29"/>
    </row>
    <row r="24" customFormat="false" ht="15" hidden="false" customHeight="false" outlineLevel="0" collapsed="false">
      <c r="A24" s="27" t="n">
        <v>21</v>
      </c>
      <c r="B24" s="28"/>
      <c r="C24" s="29"/>
      <c r="D24" s="28"/>
      <c r="E24" s="29"/>
      <c r="F24" s="29"/>
      <c r="G24" s="38"/>
      <c r="H24" s="30"/>
      <c r="I24" s="30"/>
      <c r="J24" s="30"/>
      <c r="K24" s="30"/>
      <c r="L24" s="31" t="str">
        <f aca="false">IF($B24="","",K24-H24-I24)</f>
        <v/>
      </c>
      <c r="M24" s="32" t="str">
        <f aca="false">IF($B24="","",IF(AND(ISNUMBER(D24),ISNUMBER(B24)),IF((B24-D24)&gt;365,"LT","ST"),""))</f>
        <v/>
      </c>
      <c r="N24" s="29"/>
      <c r="O24" s="29"/>
      <c r="P24" s="32" t="str">
        <f aca="false">IF(OR($B24="",M24=""),"",IF(N24="No",IF(M24="ST","I","L"),IF(O24="Yes",IF(M24="ST","G","J"),IF(M24="ST","H","K"))))</f>
        <v/>
      </c>
      <c r="Q24" s="32" t="str">
        <f aca="false">IF($B24="","",IF(AND(ISNUMBER(J24),ISNUMBER(K24),J24&lt;&gt;K24),"CHECK: proceeds &lt;&gt; FMV",""))</f>
        <v/>
      </c>
      <c r="R24" s="32" t="str">
        <f aca="false">IF($B24="","",IF(OR(NOT(ISNUMBER(B24)),B24&lt;46023,B24&gt;46387),"OUT OF 2026",IF(NOT(ISNUMBER(D24)),"NEEDS ACQUIRED DATE","OK")))</f>
        <v/>
      </c>
      <c r="S24" s="29"/>
      <c r="T24" s="29"/>
    </row>
    <row r="25" customFormat="false" ht="15" hidden="false" customHeight="false" outlineLevel="0" collapsed="false">
      <c r="A25" s="27" t="n">
        <v>22</v>
      </c>
      <c r="B25" s="28"/>
      <c r="C25" s="29"/>
      <c r="D25" s="28"/>
      <c r="E25" s="29"/>
      <c r="F25" s="29"/>
      <c r="G25" s="38"/>
      <c r="H25" s="30"/>
      <c r="I25" s="30"/>
      <c r="J25" s="30"/>
      <c r="K25" s="30"/>
      <c r="L25" s="31" t="str">
        <f aca="false">IF($B25="","",K25-H25-I25)</f>
        <v/>
      </c>
      <c r="M25" s="32" t="str">
        <f aca="false">IF($B25="","",IF(AND(ISNUMBER(D25),ISNUMBER(B25)),IF((B25-D25)&gt;365,"LT","ST"),""))</f>
        <v/>
      </c>
      <c r="N25" s="29"/>
      <c r="O25" s="29"/>
      <c r="P25" s="32" t="str">
        <f aca="false">IF(OR($B25="",M25=""),"",IF(N25="No",IF(M25="ST","I","L"),IF(O25="Yes",IF(M25="ST","G","J"),IF(M25="ST","H","K"))))</f>
        <v/>
      </c>
      <c r="Q25" s="32" t="str">
        <f aca="false">IF($B25="","",IF(AND(ISNUMBER(J25),ISNUMBER(K25),J25&lt;&gt;K25),"CHECK: proceeds &lt;&gt; FMV",""))</f>
        <v/>
      </c>
      <c r="R25" s="32" t="str">
        <f aca="false">IF($B25="","",IF(OR(NOT(ISNUMBER(B25)),B25&lt;46023,B25&gt;46387),"OUT OF 2026",IF(NOT(ISNUMBER(D25)),"NEEDS ACQUIRED DATE","OK")))</f>
        <v/>
      </c>
      <c r="S25" s="29"/>
      <c r="T25" s="29"/>
    </row>
    <row r="26" customFormat="false" ht="15" hidden="false" customHeight="false" outlineLevel="0" collapsed="false">
      <c r="A26" s="27" t="n">
        <v>23</v>
      </c>
      <c r="B26" s="28"/>
      <c r="C26" s="29"/>
      <c r="D26" s="28"/>
      <c r="E26" s="29"/>
      <c r="F26" s="29"/>
      <c r="G26" s="38"/>
      <c r="H26" s="30"/>
      <c r="I26" s="30"/>
      <c r="J26" s="30"/>
      <c r="K26" s="30"/>
      <c r="L26" s="31" t="str">
        <f aca="false">IF($B26="","",K26-H26-I26)</f>
        <v/>
      </c>
      <c r="M26" s="32" t="str">
        <f aca="false">IF($B26="","",IF(AND(ISNUMBER(D26),ISNUMBER(B26)),IF((B26-D26)&gt;365,"LT","ST"),""))</f>
        <v/>
      </c>
      <c r="N26" s="29"/>
      <c r="O26" s="29"/>
      <c r="P26" s="32" t="str">
        <f aca="false">IF(OR($B26="",M26=""),"",IF(N26="No",IF(M26="ST","I","L"),IF(O26="Yes",IF(M26="ST","G","J"),IF(M26="ST","H","K"))))</f>
        <v/>
      </c>
      <c r="Q26" s="32" t="str">
        <f aca="false">IF($B26="","",IF(AND(ISNUMBER(J26),ISNUMBER(K26),J26&lt;&gt;K26),"CHECK: proceeds &lt;&gt; FMV",""))</f>
        <v/>
      </c>
      <c r="R26" s="32" t="str">
        <f aca="false">IF($B26="","",IF(OR(NOT(ISNUMBER(B26)),B26&lt;46023,B26&gt;46387),"OUT OF 2026",IF(NOT(ISNUMBER(D26)),"NEEDS ACQUIRED DATE","OK")))</f>
        <v/>
      </c>
      <c r="S26" s="29"/>
      <c r="T26" s="29"/>
    </row>
    <row r="27" customFormat="false" ht="15" hidden="false" customHeight="false" outlineLevel="0" collapsed="false">
      <c r="A27" s="27" t="n">
        <v>24</v>
      </c>
      <c r="B27" s="28"/>
      <c r="C27" s="29"/>
      <c r="D27" s="28"/>
      <c r="E27" s="29"/>
      <c r="F27" s="29"/>
      <c r="G27" s="38"/>
      <c r="H27" s="30"/>
      <c r="I27" s="30"/>
      <c r="J27" s="30"/>
      <c r="K27" s="30"/>
      <c r="L27" s="31" t="str">
        <f aca="false">IF($B27="","",K27-H27-I27)</f>
        <v/>
      </c>
      <c r="M27" s="32" t="str">
        <f aca="false">IF($B27="","",IF(AND(ISNUMBER(D27),ISNUMBER(B27)),IF((B27-D27)&gt;365,"LT","ST"),""))</f>
        <v/>
      </c>
      <c r="N27" s="29"/>
      <c r="O27" s="29"/>
      <c r="P27" s="32" t="str">
        <f aca="false">IF(OR($B27="",M27=""),"",IF(N27="No",IF(M27="ST","I","L"),IF(O27="Yes",IF(M27="ST","G","J"),IF(M27="ST","H","K"))))</f>
        <v/>
      </c>
      <c r="Q27" s="32" t="str">
        <f aca="false">IF($B27="","",IF(AND(ISNUMBER(J27),ISNUMBER(K27),J27&lt;&gt;K27),"CHECK: proceeds &lt;&gt; FMV",""))</f>
        <v/>
      </c>
      <c r="R27" s="32" t="str">
        <f aca="false">IF($B27="","",IF(OR(NOT(ISNUMBER(B27)),B27&lt;46023,B27&gt;46387),"OUT OF 2026",IF(NOT(ISNUMBER(D27)),"NEEDS ACQUIRED DATE","OK")))</f>
        <v/>
      </c>
      <c r="S27" s="29"/>
      <c r="T27" s="29"/>
    </row>
    <row r="28" customFormat="false" ht="15" hidden="false" customHeight="false" outlineLevel="0" collapsed="false">
      <c r="A28" s="27" t="n">
        <v>25</v>
      </c>
      <c r="B28" s="28"/>
      <c r="C28" s="29"/>
      <c r="D28" s="28"/>
      <c r="E28" s="29"/>
      <c r="F28" s="29"/>
      <c r="G28" s="38"/>
      <c r="H28" s="30"/>
      <c r="I28" s="30"/>
      <c r="J28" s="30"/>
      <c r="K28" s="30"/>
      <c r="L28" s="31" t="str">
        <f aca="false">IF($B28="","",K28-H28-I28)</f>
        <v/>
      </c>
      <c r="M28" s="32" t="str">
        <f aca="false">IF($B28="","",IF(AND(ISNUMBER(D28),ISNUMBER(B28)),IF((B28-D28)&gt;365,"LT","ST"),""))</f>
        <v/>
      </c>
      <c r="N28" s="29"/>
      <c r="O28" s="29"/>
      <c r="P28" s="32" t="str">
        <f aca="false">IF(OR($B28="",M28=""),"",IF(N28="No",IF(M28="ST","I","L"),IF(O28="Yes",IF(M28="ST","G","J"),IF(M28="ST","H","K"))))</f>
        <v/>
      </c>
      <c r="Q28" s="32" t="str">
        <f aca="false">IF($B28="","",IF(AND(ISNUMBER(J28),ISNUMBER(K28),J28&lt;&gt;K28),"CHECK: proceeds &lt;&gt; FMV",""))</f>
        <v/>
      </c>
      <c r="R28" s="32" t="str">
        <f aca="false">IF($B28="","",IF(OR(NOT(ISNUMBER(B28)),B28&lt;46023,B28&gt;46387),"OUT OF 2026",IF(NOT(ISNUMBER(D28)),"NEEDS ACQUIRED DATE","OK")))</f>
        <v/>
      </c>
      <c r="S28" s="29"/>
      <c r="T28" s="29"/>
    </row>
    <row r="29" customFormat="false" ht="15" hidden="false" customHeight="false" outlineLevel="0" collapsed="false">
      <c r="A29" s="27" t="n">
        <v>26</v>
      </c>
      <c r="B29" s="28"/>
      <c r="C29" s="29"/>
      <c r="D29" s="28"/>
      <c r="E29" s="29"/>
      <c r="F29" s="29"/>
      <c r="G29" s="38"/>
      <c r="H29" s="30"/>
      <c r="I29" s="30"/>
      <c r="J29" s="30"/>
      <c r="K29" s="30"/>
      <c r="L29" s="31" t="str">
        <f aca="false">IF($B29="","",K29-H29-I29)</f>
        <v/>
      </c>
      <c r="M29" s="32" t="str">
        <f aca="false">IF($B29="","",IF(AND(ISNUMBER(D29),ISNUMBER(B29)),IF((B29-D29)&gt;365,"LT","ST"),""))</f>
        <v/>
      </c>
      <c r="N29" s="29"/>
      <c r="O29" s="29"/>
      <c r="P29" s="32" t="str">
        <f aca="false">IF(OR($B29="",M29=""),"",IF(N29="No",IF(M29="ST","I","L"),IF(O29="Yes",IF(M29="ST","G","J"),IF(M29="ST","H","K"))))</f>
        <v/>
      </c>
      <c r="Q29" s="32" t="str">
        <f aca="false">IF($B29="","",IF(AND(ISNUMBER(J29),ISNUMBER(K29),J29&lt;&gt;K29),"CHECK: proceeds &lt;&gt; FMV",""))</f>
        <v/>
      </c>
      <c r="R29" s="32" t="str">
        <f aca="false">IF($B29="","",IF(OR(NOT(ISNUMBER(B29)),B29&lt;46023,B29&gt;46387),"OUT OF 2026",IF(NOT(ISNUMBER(D29)),"NEEDS ACQUIRED DATE","OK")))</f>
        <v/>
      </c>
      <c r="S29" s="29"/>
      <c r="T29" s="29"/>
    </row>
    <row r="30" customFormat="false" ht="15" hidden="false" customHeight="false" outlineLevel="0" collapsed="false">
      <c r="A30" s="27" t="n">
        <v>27</v>
      </c>
      <c r="B30" s="28"/>
      <c r="C30" s="29"/>
      <c r="D30" s="28"/>
      <c r="E30" s="29"/>
      <c r="F30" s="29"/>
      <c r="G30" s="38"/>
      <c r="H30" s="30"/>
      <c r="I30" s="30"/>
      <c r="J30" s="30"/>
      <c r="K30" s="30"/>
      <c r="L30" s="31" t="str">
        <f aca="false">IF($B30="","",K30-H30-I30)</f>
        <v/>
      </c>
      <c r="M30" s="32" t="str">
        <f aca="false">IF($B30="","",IF(AND(ISNUMBER(D30),ISNUMBER(B30)),IF((B30-D30)&gt;365,"LT","ST"),""))</f>
        <v/>
      </c>
      <c r="N30" s="29"/>
      <c r="O30" s="29"/>
      <c r="P30" s="32" t="str">
        <f aca="false">IF(OR($B30="",M30=""),"",IF(N30="No",IF(M30="ST","I","L"),IF(O30="Yes",IF(M30="ST","G","J"),IF(M30="ST","H","K"))))</f>
        <v/>
      </c>
      <c r="Q30" s="32" t="str">
        <f aca="false">IF($B30="","",IF(AND(ISNUMBER(J30),ISNUMBER(K30),J30&lt;&gt;K30),"CHECK: proceeds &lt;&gt; FMV",""))</f>
        <v/>
      </c>
      <c r="R30" s="32" t="str">
        <f aca="false">IF($B30="","",IF(OR(NOT(ISNUMBER(B30)),B30&lt;46023,B30&gt;46387),"OUT OF 2026",IF(NOT(ISNUMBER(D30)),"NEEDS ACQUIRED DATE","OK")))</f>
        <v/>
      </c>
      <c r="S30" s="29"/>
      <c r="T30" s="29"/>
    </row>
    <row r="31" customFormat="false" ht="15" hidden="false" customHeight="false" outlineLevel="0" collapsed="false">
      <c r="A31" s="27" t="n">
        <v>28</v>
      </c>
      <c r="B31" s="28"/>
      <c r="C31" s="29"/>
      <c r="D31" s="28"/>
      <c r="E31" s="29"/>
      <c r="F31" s="29"/>
      <c r="G31" s="38"/>
      <c r="H31" s="30"/>
      <c r="I31" s="30"/>
      <c r="J31" s="30"/>
      <c r="K31" s="30"/>
      <c r="L31" s="31" t="str">
        <f aca="false">IF($B31="","",K31-H31-I31)</f>
        <v/>
      </c>
      <c r="M31" s="32" t="str">
        <f aca="false">IF($B31="","",IF(AND(ISNUMBER(D31),ISNUMBER(B31)),IF((B31-D31)&gt;365,"LT","ST"),""))</f>
        <v/>
      </c>
      <c r="N31" s="29"/>
      <c r="O31" s="29"/>
      <c r="P31" s="32" t="str">
        <f aca="false">IF(OR($B31="",M31=""),"",IF(N31="No",IF(M31="ST","I","L"),IF(O31="Yes",IF(M31="ST","G","J"),IF(M31="ST","H","K"))))</f>
        <v/>
      </c>
      <c r="Q31" s="32" t="str">
        <f aca="false">IF($B31="","",IF(AND(ISNUMBER(J31),ISNUMBER(K31),J31&lt;&gt;K31),"CHECK: proceeds &lt;&gt; FMV",""))</f>
        <v/>
      </c>
      <c r="R31" s="32" t="str">
        <f aca="false">IF($B31="","",IF(OR(NOT(ISNUMBER(B31)),B31&lt;46023,B31&gt;46387),"OUT OF 2026",IF(NOT(ISNUMBER(D31)),"NEEDS ACQUIRED DATE","OK")))</f>
        <v/>
      </c>
      <c r="S31" s="29"/>
      <c r="T31" s="29"/>
    </row>
    <row r="32" customFormat="false" ht="15" hidden="false" customHeight="false" outlineLevel="0" collapsed="false">
      <c r="A32" s="27" t="n">
        <v>29</v>
      </c>
      <c r="B32" s="28"/>
      <c r="C32" s="29"/>
      <c r="D32" s="28"/>
      <c r="E32" s="29"/>
      <c r="F32" s="29"/>
      <c r="G32" s="38"/>
      <c r="H32" s="30"/>
      <c r="I32" s="30"/>
      <c r="J32" s="30"/>
      <c r="K32" s="30"/>
      <c r="L32" s="31" t="str">
        <f aca="false">IF($B32="","",K32-H32-I32)</f>
        <v/>
      </c>
      <c r="M32" s="32" t="str">
        <f aca="false">IF($B32="","",IF(AND(ISNUMBER(D32),ISNUMBER(B32)),IF((B32-D32)&gt;365,"LT","ST"),""))</f>
        <v/>
      </c>
      <c r="N32" s="29"/>
      <c r="O32" s="29"/>
      <c r="P32" s="32" t="str">
        <f aca="false">IF(OR($B32="",M32=""),"",IF(N32="No",IF(M32="ST","I","L"),IF(O32="Yes",IF(M32="ST","G","J"),IF(M32="ST","H","K"))))</f>
        <v/>
      </c>
      <c r="Q32" s="32" t="str">
        <f aca="false">IF($B32="","",IF(AND(ISNUMBER(J32),ISNUMBER(K32),J32&lt;&gt;K32),"CHECK: proceeds &lt;&gt; FMV",""))</f>
        <v/>
      </c>
      <c r="R32" s="32" t="str">
        <f aca="false">IF($B32="","",IF(OR(NOT(ISNUMBER(B32)),B32&lt;46023,B32&gt;46387),"OUT OF 2026",IF(NOT(ISNUMBER(D32)),"NEEDS ACQUIRED DATE","OK")))</f>
        <v/>
      </c>
      <c r="S32" s="29"/>
      <c r="T32" s="29"/>
    </row>
    <row r="33" customFormat="false" ht="15" hidden="false" customHeight="false" outlineLevel="0" collapsed="false">
      <c r="A33" s="27" t="n">
        <v>30</v>
      </c>
      <c r="B33" s="28"/>
      <c r="C33" s="29"/>
      <c r="D33" s="28"/>
      <c r="E33" s="29"/>
      <c r="F33" s="29"/>
      <c r="G33" s="38"/>
      <c r="H33" s="30"/>
      <c r="I33" s="30"/>
      <c r="J33" s="30"/>
      <c r="K33" s="30"/>
      <c r="L33" s="31" t="str">
        <f aca="false">IF($B33="","",K33-H33-I33)</f>
        <v/>
      </c>
      <c r="M33" s="32" t="str">
        <f aca="false">IF($B33="","",IF(AND(ISNUMBER(D33),ISNUMBER(B33)),IF((B33-D33)&gt;365,"LT","ST"),""))</f>
        <v/>
      </c>
      <c r="N33" s="29"/>
      <c r="O33" s="29"/>
      <c r="P33" s="32" t="str">
        <f aca="false">IF(OR($B33="",M33=""),"",IF(N33="No",IF(M33="ST","I","L"),IF(O33="Yes",IF(M33="ST","G","J"),IF(M33="ST","H","K"))))</f>
        <v/>
      </c>
      <c r="Q33" s="32" t="str">
        <f aca="false">IF($B33="","",IF(AND(ISNUMBER(J33),ISNUMBER(K33),J33&lt;&gt;K33),"CHECK: proceeds &lt;&gt; FMV",""))</f>
        <v/>
      </c>
      <c r="R33" s="32" t="str">
        <f aca="false">IF($B33="","",IF(OR(NOT(ISNUMBER(B33)),B33&lt;46023,B33&gt;46387),"OUT OF 2026",IF(NOT(ISNUMBER(D33)),"NEEDS ACQUIRED DATE","OK")))</f>
        <v/>
      </c>
      <c r="S33" s="29"/>
      <c r="T33" s="29"/>
    </row>
    <row r="34" customFormat="false" ht="15" hidden="false" customHeight="false" outlineLevel="0" collapsed="false">
      <c r="A34" s="27" t="n">
        <v>31</v>
      </c>
      <c r="B34" s="28"/>
      <c r="C34" s="29"/>
      <c r="D34" s="28"/>
      <c r="E34" s="29"/>
      <c r="F34" s="29"/>
      <c r="G34" s="38"/>
      <c r="H34" s="30"/>
      <c r="I34" s="30"/>
      <c r="J34" s="30"/>
      <c r="K34" s="30"/>
      <c r="L34" s="31" t="str">
        <f aca="false">IF($B34="","",K34-H34-I34)</f>
        <v/>
      </c>
      <c r="M34" s="32" t="str">
        <f aca="false">IF($B34="","",IF(AND(ISNUMBER(D34),ISNUMBER(B34)),IF((B34-D34)&gt;365,"LT","ST"),""))</f>
        <v/>
      </c>
      <c r="N34" s="29"/>
      <c r="O34" s="29"/>
      <c r="P34" s="32" t="str">
        <f aca="false">IF(OR($B34="",M34=""),"",IF(N34="No",IF(M34="ST","I","L"),IF(O34="Yes",IF(M34="ST","G","J"),IF(M34="ST","H","K"))))</f>
        <v/>
      </c>
      <c r="Q34" s="32" t="str">
        <f aca="false">IF($B34="","",IF(AND(ISNUMBER(J34),ISNUMBER(K34),J34&lt;&gt;K34),"CHECK: proceeds &lt;&gt; FMV",""))</f>
        <v/>
      </c>
      <c r="R34" s="32" t="str">
        <f aca="false">IF($B34="","",IF(OR(NOT(ISNUMBER(B34)),B34&lt;46023,B34&gt;46387),"OUT OF 2026",IF(NOT(ISNUMBER(D34)),"NEEDS ACQUIRED DATE","OK")))</f>
        <v/>
      </c>
      <c r="S34" s="29"/>
      <c r="T34" s="29"/>
    </row>
    <row r="35" customFormat="false" ht="15" hidden="false" customHeight="false" outlineLevel="0" collapsed="false">
      <c r="A35" s="27" t="n">
        <v>32</v>
      </c>
      <c r="B35" s="28"/>
      <c r="C35" s="29"/>
      <c r="D35" s="28"/>
      <c r="E35" s="29"/>
      <c r="F35" s="29"/>
      <c r="G35" s="38"/>
      <c r="H35" s="30"/>
      <c r="I35" s="30"/>
      <c r="J35" s="30"/>
      <c r="K35" s="30"/>
      <c r="L35" s="31" t="str">
        <f aca="false">IF($B35="","",K35-H35-I35)</f>
        <v/>
      </c>
      <c r="M35" s="32" t="str">
        <f aca="false">IF($B35="","",IF(AND(ISNUMBER(D35),ISNUMBER(B35)),IF((B35-D35)&gt;365,"LT","ST"),""))</f>
        <v/>
      </c>
      <c r="N35" s="29"/>
      <c r="O35" s="29"/>
      <c r="P35" s="32" t="str">
        <f aca="false">IF(OR($B35="",M35=""),"",IF(N35="No",IF(M35="ST","I","L"),IF(O35="Yes",IF(M35="ST","G","J"),IF(M35="ST","H","K"))))</f>
        <v/>
      </c>
      <c r="Q35" s="32" t="str">
        <f aca="false">IF($B35="","",IF(AND(ISNUMBER(J35),ISNUMBER(K35),J35&lt;&gt;K35),"CHECK: proceeds &lt;&gt; FMV",""))</f>
        <v/>
      </c>
      <c r="R35" s="32" t="str">
        <f aca="false">IF($B35="","",IF(OR(NOT(ISNUMBER(B35)),B35&lt;46023,B35&gt;46387),"OUT OF 2026",IF(NOT(ISNUMBER(D35)),"NEEDS ACQUIRED DATE","OK")))</f>
        <v/>
      </c>
      <c r="S35" s="29"/>
      <c r="T35" s="29"/>
    </row>
    <row r="36" customFormat="false" ht="15" hidden="false" customHeight="false" outlineLevel="0" collapsed="false">
      <c r="A36" s="27" t="n">
        <v>33</v>
      </c>
      <c r="B36" s="28"/>
      <c r="C36" s="29"/>
      <c r="D36" s="28"/>
      <c r="E36" s="29"/>
      <c r="F36" s="29"/>
      <c r="G36" s="38"/>
      <c r="H36" s="30"/>
      <c r="I36" s="30"/>
      <c r="J36" s="30"/>
      <c r="K36" s="30"/>
      <c r="L36" s="31" t="str">
        <f aca="false">IF($B36="","",K36-H36-I36)</f>
        <v/>
      </c>
      <c r="M36" s="32" t="str">
        <f aca="false">IF($B36="","",IF(AND(ISNUMBER(D36),ISNUMBER(B36)),IF((B36-D36)&gt;365,"LT","ST"),""))</f>
        <v/>
      </c>
      <c r="N36" s="29"/>
      <c r="O36" s="29"/>
      <c r="P36" s="32" t="str">
        <f aca="false">IF(OR($B36="",M36=""),"",IF(N36="No",IF(M36="ST","I","L"),IF(O36="Yes",IF(M36="ST","G","J"),IF(M36="ST","H","K"))))</f>
        <v/>
      </c>
      <c r="Q36" s="32" t="str">
        <f aca="false">IF($B36="","",IF(AND(ISNUMBER(J36),ISNUMBER(K36),J36&lt;&gt;K36),"CHECK: proceeds &lt;&gt; FMV",""))</f>
        <v/>
      </c>
      <c r="R36" s="32" t="str">
        <f aca="false">IF($B36="","",IF(OR(NOT(ISNUMBER(B36)),B36&lt;46023,B36&gt;46387),"OUT OF 2026",IF(NOT(ISNUMBER(D36)),"NEEDS ACQUIRED DATE","OK")))</f>
        <v/>
      </c>
      <c r="S36" s="29"/>
      <c r="T36" s="29"/>
    </row>
    <row r="37" customFormat="false" ht="15" hidden="false" customHeight="false" outlineLevel="0" collapsed="false">
      <c r="A37" s="27" t="n">
        <v>34</v>
      </c>
      <c r="B37" s="28"/>
      <c r="C37" s="29"/>
      <c r="D37" s="28"/>
      <c r="E37" s="29"/>
      <c r="F37" s="29"/>
      <c r="G37" s="38"/>
      <c r="H37" s="30"/>
      <c r="I37" s="30"/>
      <c r="J37" s="30"/>
      <c r="K37" s="30"/>
      <c r="L37" s="31" t="str">
        <f aca="false">IF($B37="","",K37-H37-I37)</f>
        <v/>
      </c>
      <c r="M37" s="32" t="str">
        <f aca="false">IF($B37="","",IF(AND(ISNUMBER(D37),ISNUMBER(B37)),IF((B37-D37)&gt;365,"LT","ST"),""))</f>
        <v/>
      </c>
      <c r="N37" s="29"/>
      <c r="O37" s="29"/>
      <c r="P37" s="32" t="str">
        <f aca="false">IF(OR($B37="",M37=""),"",IF(N37="No",IF(M37="ST","I","L"),IF(O37="Yes",IF(M37="ST","G","J"),IF(M37="ST","H","K"))))</f>
        <v/>
      </c>
      <c r="Q37" s="32" t="str">
        <f aca="false">IF($B37="","",IF(AND(ISNUMBER(J37),ISNUMBER(K37),J37&lt;&gt;K37),"CHECK: proceeds &lt;&gt; FMV",""))</f>
        <v/>
      </c>
      <c r="R37" s="32" t="str">
        <f aca="false">IF($B37="","",IF(OR(NOT(ISNUMBER(B37)),B37&lt;46023,B37&gt;46387),"OUT OF 2026",IF(NOT(ISNUMBER(D37)),"NEEDS ACQUIRED DATE","OK")))</f>
        <v/>
      </c>
      <c r="S37" s="29"/>
      <c r="T37" s="29"/>
    </row>
    <row r="38" customFormat="false" ht="15" hidden="false" customHeight="false" outlineLevel="0" collapsed="false">
      <c r="A38" s="27" t="n">
        <v>35</v>
      </c>
      <c r="B38" s="28"/>
      <c r="C38" s="29"/>
      <c r="D38" s="28"/>
      <c r="E38" s="29"/>
      <c r="F38" s="29"/>
      <c r="G38" s="38"/>
      <c r="H38" s="30"/>
      <c r="I38" s="30"/>
      <c r="J38" s="30"/>
      <c r="K38" s="30"/>
      <c r="L38" s="31" t="str">
        <f aca="false">IF($B38="","",K38-H38-I38)</f>
        <v/>
      </c>
      <c r="M38" s="32" t="str">
        <f aca="false">IF($B38="","",IF(AND(ISNUMBER(D38),ISNUMBER(B38)),IF((B38-D38)&gt;365,"LT","ST"),""))</f>
        <v/>
      </c>
      <c r="N38" s="29"/>
      <c r="O38" s="29"/>
      <c r="P38" s="32" t="str">
        <f aca="false">IF(OR($B38="",M38=""),"",IF(N38="No",IF(M38="ST","I","L"),IF(O38="Yes",IF(M38="ST","G","J"),IF(M38="ST","H","K"))))</f>
        <v/>
      </c>
      <c r="Q38" s="32" t="str">
        <f aca="false">IF($B38="","",IF(AND(ISNUMBER(J38),ISNUMBER(K38),J38&lt;&gt;K38),"CHECK: proceeds &lt;&gt; FMV",""))</f>
        <v/>
      </c>
      <c r="R38" s="32" t="str">
        <f aca="false">IF($B38="","",IF(OR(NOT(ISNUMBER(B38)),B38&lt;46023,B38&gt;46387),"OUT OF 2026",IF(NOT(ISNUMBER(D38)),"NEEDS ACQUIRED DATE","OK")))</f>
        <v/>
      </c>
      <c r="S38" s="29"/>
      <c r="T38" s="29"/>
    </row>
    <row r="39" customFormat="false" ht="15" hidden="false" customHeight="false" outlineLevel="0" collapsed="false">
      <c r="A39" s="27" t="n">
        <v>36</v>
      </c>
      <c r="B39" s="28"/>
      <c r="C39" s="29"/>
      <c r="D39" s="28"/>
      <c r="E39" s="29"/>
      <c r="F39" s="29"/>
      <c r="G39" s="38"/>
      <c r="H39" s="30"/>
      <c r="I39" s="30"/>
      <c r="J39" s="30"/>
      <c r="K39" s="30"/>
      <c r="L39" s="31" t="str">
        <f aca="false">IF($B39="","",K39-H39-I39)</f>
        <v/>
      </c>
      <c r="M39" s="32" t="str">
        <f aca="false">IF($B39="","",IF(AND(ISNUMBER(D39),ISNUMBER(B39)),IF((B39-D39)&gt;365,"LT","ST"),""))</f>
        <v/>
      </c>
      <c r="N39" s="29"/>
      <c r="O39" s="29"/>
      <c r="P39" s="32" t="str">
        <f aca="false">IF(OR($B39="",M39=""),"",IF(N39="No",IF(M39="ST","I","L"),IF(O39="Yes",IF(M39="ST","G","J"),IF(M39="ST","H","K"))))</f>
        <v/>
      </c>
      <c r="Q39" s="32" t="str">
        <f aca="false">IF($B39="","",IF(AND(ISNUMBER(J39),ISNUMBER(K39),J39&lt;&gt;K39),"CHECK: proceeds &lt;&gt; FMV",""))</f>
        <v/>
      </c>
      <c r="R39" s="32" t="str">
        <f aca="false">IF($B39="","",IF(OR(NOT(ISNUMBER(B39)),B39&lt;46023,B39&gt;46387),"OUT OF 2026",IF(NOT(ISNUMBER(D39)),"NEEDS ACQUIRED DATE","OK")))</f>
        <v/>
      </c>
      <c r="S39" s="29"/>
      <c r="T39" s="29"/>
    </row>
    <row r="40" customFormat="false" ht="15" hidden="false" customHeight="false" outlineLevel="0" collapsed="false">
      <c r="A40" s="27" t="n">
        <v>37</v>
      </c>
      <c r="B40" s="28"/>
      <c r="C40" s="29"/>
      <c r="D40" s="28"/>
      <c r="E40" s="29"/>
      <c r="F40" s="29"/>
      <c r="G40" s="38"/>
      <c r="H40" s="30"/>
      <c r="I40" s="30"/>
      <c r="J40" s="30"/>
      <c r="K40" s="30"/>
      <c r="L40" s="31" t="str">
        <f aca="false">IF($B40="","",K40-H40-I40)</f>
        <v/>
      </c>
      <c r="M40" s="32" t="str">
        <f aca="false">IF($B40="","",IF(AND(ISNUMBER(D40),ISNUMBER(B40)),IF((B40-D40)&gt;365,"LT","ST"),""))</f>
        <v/>
      </c>
      <c r="N40" s="29"/>
      <c r="O40" s="29"/>
      <c r="P40" s="32" t="str">
        <f aca="false">IF(OR($B40="",M40=""),"",IF(N40="No",IF(M40="ST","I","L"),IF(O40="Yes",IF(M40="ST","G","J"),IF(M40="ST","H","K"))))</f>
        <v/>
      </c>
      <c r="Q40" s="32" t="str">
        <f aca="false">IF($B40="","",IF(AND(ISNUMBER(J40),ISNUMBER(K40),J40&lt;&gt;K40),"CHECK: proceeds &lt;&gt; FMV",""))</f>
        <v/>
      </c>
      <c r="R40" s="32" t="str">
        <f aca="false">IF($B40="","",IF(OR(NOT(ISNUMBER(B40)),B40&lt;46023,B40&gt;46387),"OUT OF 2026",IF(NOT(ISNUMBER(D40)),"NEEDS ACQUIRED DATE","OK")))</f>
        <v/>
      </c>
      <c r="S40" s="29"/>
      <c r="T40" s="29"/>
    </row>
    <row r="41" customFormat="false" ht="15" hidden="false" customHeight="false" outlineLevel="0" collapsed="false">
      <c r="A41" s="27" t="n">
        <v>38</v>
      </c>
      <c r="B41" s="28"/>
      <c r="C41" s="29"/>
      <c r="D41" s="28"/>
      <c r="E41" s="29"/>
      <c r="F41" s="29"/>
      <c r="G41" s="38"/>
      <c r="H41" s="30"/>
      <c r="I41" s="30"/>
      <c r="J41" s="30"/>
      <c r="K41" s="30"/>
      <c r="L41" s="31" t="str">
        <f aca="false">IF($B41="","",K41-H41-I41)</f>
        <v/>
      </c>
      <c r="M41" s="32" t="str">
        <f aca="false">IF($B41="","",IF(AND(ISNUMBER(D41),ISNUMBER(B41)),IF((B41-D41)&gt;365,"LT","ST"),""))</f>
        <v/>
      </c>
      <c r="N41" s="29"/>
      <c r="O41" s="29"/>
      <c r="P41" s="32" t="str">
        <f aca="false">IF(OR($B41="",M41=""),"",IF(N41="No",IF(M41="ST","I","L"),IF(O41="Yes",IF(M41="ST","G","J"),IF(M41="ST","H","K"))))</f>
        <v/>
      </c>
      <c r="Q41" s="32" t="str">
        <f aca="false">IF($B41="","",IF(AND(ISNUMBER(J41),ISNUMBER(K41),J41&lt;&gt;K41),"CHECK: proceeds &lt;&gt; FMV",""))</f>
        <v/>
      </c>
      <c r="R41" s="32" t="str">
        <f aca="false">IF($B41="","",IF(OR(NOT(ISNUMBER(B41)),B41&lt;46023,B41&gt;46387),"OUT OF 2026",IF(NOT(ISNUMBER(D41)),"NEEDS ACQUIRED DATE","OK")))</f>
        <v/>
      </c>
      <c r="S41" s="29"/>
      <c r="T41" s="29"/>
    </row>
    <row r="42" customFormat="false" ht="15" hidden="false" customHeight="false" outlineLevel="0" collapsed="false">
      <c r="A42" s="27" t="n">
        <v>39</v>
      </c>
      <c r="B42" s="28"/>
      <c r="C42" s="29"/>
      <c r="D42" s="28"/>
      <c r="E42" s="29"/>
      <c r="F42" s="29"/>
      <c r="G42" s="38"/>
      <c r="H42" s="30"/>
      <c r="I42" s="30"/>
      <c r="J42" s="30"/>
      <c r="K42" s="30"/>
      <c r="L42" s="31" t="str">
        <f aca="false">IF($B42="","",K42-H42-I42)</f>
        <v/>
      </c>
      <c r="M42" s="32" t="str">
        <f aca="false">IF($B42="","",IF(AND(ISNUMBER(D42),ISNUMBER(B42)),IF((B42-D42)&gt;365,"LT","ST"),""))</f>
        <v/>
      </c>
      <c r="N42" s="29"/>
      <c r="O42" s="29"/>
      <c r="P42" s="32" t="str">
        <f aca="false">IF(OR($B42="",M42=""),"",IF(N42="No",IF(M42="ST","I","L"),IF(O42="Yes",IF(M42="ST","G","J"),IF(M42="ST","H","K"))))</f>
        <v/>
      </c>
      <c r="Q42" s="32" t="str">
        <f aca="false">IF($B42="","",IF(AND(ISNUMBER(J42),ISNUMBER(K42),J42&lt;&gt;K42),"CHECK: proceeds &lt;&gt; FMV",""))</f>
        <v/>
      </c>
      <c r="R42" s="32" t="str">
        <f aca="false">IF($B42="","",IF(OR(NOT(ISNUMBER(B42)),B42&lt;46023,B42&gt;46387),"OUT OF 2026",IF(NOT(ISNUMBER(D42)),"NEEDS ACQUIRED DATE","OK")))</f>
        <v/>
      </c>
      <c r="S42" s="29"/>
      <c r="T42" s="29"/>
    </row>
    <row r="43" customFormat="false" ht="15" hidden="false" customHeight="false" outlineLevel="0" collapsed="false">
      <c r="A43" s="27" t="n">
        <v>40</v>
      </c>
      <c r="B43" s="28"/>
      <c r="C43" s="29"/>
      <c r="D43" s="28"/>
      <c r="E43" s="29"/>
      <c r="F43" s="29"/>
      <c r="G43" s="38"/>
      <c r="H43" s="30"/>
      <c r="I43" s="30"/>
      <c r="J43" s="30"/>
      <c r="K43" s="30"/>
      <c r="L43" s="31" t="str">
        <f aca="false">IF($B43="","",K43-H43-I43)</f>
        <v/>
      </c>
      <c r="M43" s="32" t="str">
        <f aca="false">IF($B43="","",IF(AND(ISNUMBER(D43),ISNUMBER(B43)),IF((B43-D43)&gt;365,"LT","ST"),""))</f>
        <v/>
      </c>
      <c r="N43" s="29"/>
      <c r="O43" s="29"/>
      <c r="P43" s="32" t="str">
        <f aca="false">IF(OR($B43="",M43=""),"",IF(N43="No",IF(M43="ST","I","L"),IF(O43="Yes",IF(M43="ST","G","J"),IF(M43="ST","H","K"))))</f>
        <v/>
      </c>
      <c r="Q43" s="32" t="str">
        <f aca="false">IF($B43="","",IF(AND(ISNUMBER(J43),ISNUMBER(K43),J43&lt;&gt;K43),"CHECK: proceeds &lt;&gt; FMV",""))</f>
        <v/>
      </c>
      <c r="R43" s="32" t="str">
        <f aca="false">IF($B43="","",IF(OR(NOT(ISNUMBER(B43)),B43&lt;46023,B43&gt;46387),"OUT OF 2026",IF(NOT(ISNUMBER(D43)),"NEEDS ACQUIRED DATE","OK")))</f>
        <v/>
      </c>
      <c r="S43" s="29"/>
      <c r="T43" s="29"/>
    </row>
    <row r="44" customFormat="false" ht="15" hidden="false" customHeight="false" outlineLevel="0" collapsed="false">
      <c r="A44" s="27" t="n">
        <v>41</v>
      </c>
      <c r="B44" s="28"/>
      <c r="C44" s="29"/>
      <c r="D44" s="28"/>
      <c r="E44" s="29"/>
      <c r="F44" s="29"/>
      <c r="G44" s="38"/>
      <c r="H44" s="30"/>
      <c r="I44" s="30"/>
      <c r="J44" s="30"/>
      <c r="K44" s="30"/>
      <c r="L44" s="31" t="str">
        <f aca="false">IF($B44="","",K44-H44-I44)</f>
        <v/>
      </c>
      <c r="M44" s="32" t="str">
        <f aca="false">IF($B44="","",IF(AND(ISNUMBER(D44),ISNUMBER(B44)),IF((B44-D44)&gt;365,"LT","ST"),""))</f>
        <v/>
      </c>
      <c r="N44" s="29"/>
      <c r="O44" s="29"/>
      <c r="P44" s="32" t="str">
        <f aca="false">IF(OR($B44="",M44=""),"",IF(N44="No",IF(M44="ST","I","L"),IF(O44="Yes",IF(M44="ST","G","J"),IF(M44="ST","H","K"))))</f>
        <v/>
      </c>
      <c r="Q44" s="32" t="str">
        <f aca="false">IF($B44="","",IF(AND(ISNUMBER(J44),ISNUMBER(K44),J44&lt;&gt;K44),"CHECK: proceeds &lt;&gt; FMV",""))</f>
        <v/>
      </c>
      <c r="R44" s="32" t="str">
        <f aca="false">IF($B44="","",IF(OR(NOT(ISNUMBER(B44)),B44&lt;46023,B44&gt;46387),"OUT OF 2026",IF(NOT(ISNUMBER(D44)),"NEEDS ACQUIRED DATE","OK")))</f>
        <v/>
      </c>
      <c r="S44" s="29"/>
      <c r="T44" s="29"/>
    </row>
    <row r="45" customFormat="false" ht="15" hidden="false" customHeight="false" outlineLevel="0" collapsed="false">
      <c r="A45" s="27" t="n">
        <v>42</v>
      </c>
      <c r="B45" s="28"/>
      <c r="C45" s="29"/>
      <c r="D45" s="28"/>
      <c r="E45" s="29"/>
      <c r="F45" s="29"/>
      <c r="G45" s="38"/>
      <c r="H45" s="30"/>
      <c r="I45" s="30"/>
      <c r="J45" s="30"/>
      <c r="K45" s="30"/>
      <c r="L45" s="31" t="str">
        <f aca="false">IF($B45="","",K45-H45-I45)</f>
        <v/>
      </c>
      <c r="M45" s="32" t="str">
        <f aca="false">IF($B45="","",IF(AND(ISNUMBER(D45),ISNUMBER(B45)),IF((B45-D45)&gt;365,"LT","ST"),""))</f>
        <v/>
      </c>
      <c r="N45" s="29"/>
      <c r="O45" s="29"/>
      <c r="P45" s="32" t="str">
        <f aca="false">IF(OR($B45="",M45=""),"",IF(N45="No",IF(M45="ST","I","L"),IF(O45="Yes",IF(M45="ST","G","J"),IF(M45="ST","H","K"))))</f>
        <v/>
      </c>
      <c r="Q45" s="32" t="str">
        <f aca="false">IF($B45="","",IF(AND(ISNUMBER(J45),ISNUMBER(K45),J45&lt;&gt;K45),"CHECK: proceeds &lt;&gt; FMV",""))</f>
        <v/>
      </c>
      <c r="R45" s="32" t="str">
        <f aca="false">IF($B45="","",IF(OR(NOT(ISNUMBER(B45)),B45&lt;46023,B45&gt;46387),"OUT OF 2026",IF(NOT(ISNUMBER(D45)),"NEEDS ACQUIRED DATE","OK")))</f>
        <v/>
      </c>
      <c r="S45" s="29"/>
      <c r="T45" s="29"/>
    </row>
    <row r="46" customFormat="false" ht="15" hidden="false" customHeight="false" outlineLevel="0" collapsed="false">
      <c r="A46" s="27" t="n">
        <v>43</v>
      </c>
      <c r="B46" s="28"/>
      <c r="C46" s="29"/>
      <c r="D46" s="28"/>
      <c r="E46" s="29"/>
      <c r="F46" s="29"/>
      <c r="G46" s="38"/>
      <c r="H46" s="30"/>
      <c r="I46" s="30"/>
      <c r="J46" s="30"/>
      <c r="K46" s="30"/>
      <c r="L46" s="31" t="str">
        <f aca="false">IF($B46="","",K46-H46-I46)</f>
        <v/>
      </c>
      <c r="M46" s="32" t="str">
        <f aca="false">IF($B46="","",IF(AND(ISNUMBER(D46),ISNUMBER(B46)),IF((B46-D46)&gt;365,"LT","ST"),""))</f>
        <v/>
      </c>
      <c r="N46" s="29"/>
      <c r="O46" s="29"/>
      <c r="P46" s="32" t="str">
        <f aca="false">IF(OR($B46="",M46=""),"",IF(N46="No",IF(M46="ST","I","L"),IF(O46="Yes",IF(M46="ST","G","J"),IF(M46="ST","H","K"))))</f>
        <v/>
      </c>
      <c r="Q46" s="32" t="str">
        <f aca="false">IF($B46="","",IF(AND(ISNUMBER(J46),ISNUMBER(K46),J46&lt;&gt;K46),"CHECK: proceeds &lt;&gt; FMV",""))</f>
        <v/>
      </c>
      <c r="R46" s="32" t="str">
        <f aca="false">IF($B46="","",IF(OR(NOT(ISNUMBER(B46)),B46&lt;46023,B46&gt;46387),"OUT OF 2026",IF(NOT(ISNUMBER(D46)),"NEEDS ACQUIRED DATE","OK")))</f>
        <v/>
      </c>
      <c r="S46" s="29"/>
      <c r="T46" s="29"/>
    </row>
    <row r="47" customFormat="false" ht="15" hidden="false" customHeight="false" outlineLevel="0" collapsed="false">
      <c r="A47" s="27" t="n">
        <v>44</v>
      </c>
      <c r="B47" s="28"/>
      <c r="C47" s="29"/>
      <c r="D47" s="28"/>
      <c r="E47" s="29"/>
      <c r="F47" s="29"/>
      <c r="G47" s="38"/>
      <c r="H47" s="30"/>
      <c r="I47" s="30"/>
      <c r="J47" s="30"/>
      <c r="K47" s="30"/>
      <c r="L47" s="31" t="str">
        <f aca="false">IF($B47="","",K47-H47-I47)</f>
        <v/>
      </c>
      <c r="M47" s="32" t="str">
        <f aca="false">IF($B47="","",IF(AND(ISNUMBER(D47),ISNUMBER(B47)),IF((B47-D47)&gt;365,"LT","ST"),""))</f>
        <v/>
      </c>
      <c r="N47" s="29"/>
      <c r="O47" s="29"/>
      <c r="P47" s="32" t="str">
        <f aca="false">IF(OR($B47="",M47=""),"",IF(N47="No",IF(M47="ST","I","L"),IF(O47="Yes",IF(M47="ST","G","J"),IF(M47="ST","H","K"))))</f>
        <v/>
      </c>
      <c r="Q47" s="32" t="str">
        <f aca="false">IF($B47="","",IF(AND(ISNUMBER(J47),ISNUMBER(K47),J47&lt;&gt;K47),"CHECK: proceeds &lt;&gt; FMV",""))</f>
        <v/>
      </c>
      <c r="R47" s="32" t="str">
        <f aca="false">IF($B47="","",IF(OR(NOT(ISNUMBER(B47)),B47&lt;46023,B47&gt;46387),"OUT OF 2026",IF(NOT(ISNUMBER(D47)),"NEEDS ACQUIRED DATE","OK")))</f>
        <v/>
      </c>
      <c r="S47" s="29"/>
      <c r="T47" s="29"/>
    </row>
    <row r="48" customFormat="false" ht="15" hidden="false" customHeight="false" outlineLevel="0" collapsed="false">
      <c r="A48" s="27" t="n">
        <v>45</v>
      </c>
      <c r="B48" s="28"/>
      <c r="C48" s="29"/>
      <c r="D48" s="28"/>
      <c r="E48" s="29"/>
      <c r="F48" s="29"/>
      <c r="G48" s="38"/>
      <c r="H48" s="30"/>
      <c r="I48" s="30"/>
      <c r="J48" s="30"/>
      <c r="K48" s="30"/>
      <c r="L48" s="31" t="str">
        <f aca="false">IF($B48="","",K48-H48-I48)</f>
        <v/>
      </c>
      <c r="M48" s="32" t="str">
        <f aca="false">IF($B48="","",IF(AND(ISNUMBER(D48),ISNUMBER(B48)),IF((B48-D48)&gt;365,"LT","ST"),""))</f>
        <v/>
      </c>
      <c r="N48" s="29"/>
      <c r="O48" s="29"/>
      <c r="P48" s="32" t="str">
        <f aca="false">IF(OR($B48="",M48=""),"",IF(N48="No",IF(M48="ST","I","L"),IF(O48="Yes",IF(M48="ST","G","J"),IF(M48="ST","H","K"))))</f>
        <v/>
      </c>
      <c r="Q48" s="32" t="str">
        <f aca="false">IF($B48="","",IF(AND(ISNUMBER(J48),ISNUMBER(K48),J48&lt;&gt;K48),"CHECK: proceeds &lt;&gt; FMV",""))</f>
        <v/>
      </c>
      <c r="R48" s="32" t="str">
        <f aca="false">IF($B48="","",IF(OR(NOT(ISNUMBER(B48)),B48&lt;46023,B48&gt;46387),"OUT OF 2026",IF(NOT(ISNUMBER(D48)),"NEEDS ACQUIRED DATE","OK")))</f>
        <v/>
      </c>
      <c r="S48" s="29"/>
      <c r="T48" s="29"/>
    </row>
    <row r="49" customFormat="false" ht="15" hidden="false" customHeight="false" outlineLevel="0" collapsed="false">
      <c r="A49" s="27" t="n">
        <v>46</v>
      </c>
      <c r="B49" s="28"/>
      <c r="C49" s="29"/>
      <c r="D49" s="28"/>
      <c r="E49" s="29"/>
      <c r="F49" s="29"/>
      <c r="G49" s="38"/>
      <c r="H49" s="30"/>
      <c r="I49" s="30"/>
      <c r="J49" s="30"/>
      <c r="K49" s="30"/>
      <c r="L49" s="31" t="str">
        <f aca="false">IF($B49="","",K49-H49-I49)</f>
        <v/>
      </c>
      <c r="M49" s="32" t="str">
        <f aca="false">IF($B49="","",IF(AND(ISNUMBER(D49),ISNUMBER(B49)),IF((B49-D49)&gt;365,"LT","ST"),""))</f>
        <v/>
      </c>
      <c r="N49" s="29"/>
      <c r="O49" s="29"/>
      <c r="P49" s="32" t="str">
        <f aca="false">IF(OR($B49="",M49=""),"",IF(N49="No",IF(M49="ST","I","L"),IF(O49="Yes",IF(M49="ST","G","J"),IF(M49="ST","H","K"))))</f>
        <v/>
      </c>
      <c r="Q49" s="32" t="str">
        <f aca="false">IF($B49="","",IF(AND(ISNUMBER(J49),ISNUMBER(K49),J49&lt;&gt;K49),"CHECK: proceeds &lt;&gt; FMV",""))</f>
        <v/>
      </c>
      <c r="R49" s="32" t="str">
        <f aca="false">IF($B49="","",IF(OR(NOT(ISNUMBER(B49)),B49&lt;46023,B49&gt;46387),"OUT OF 2026",IF(NOT(ISNUMBER(D49)),"NEEDS ACQUIRED DATE","OK")))</f>
        <v/>
      </c>
      <c r="S49" s="29"/>
      <c r="T49" s="29"/>
    </row>
    <row r="50" customFormat="false" ht="15" hidden="false" customHeight="false" outlineLevel="0" collapsed="false">
      <c r="A50" s="27" t="n">
        <v>47</v>
      </c>
      <c r="B50" s="28"/>
      <c r="C50" s="29"/>
      <c r="D50" s="28"/>
      <c r="E50" s="29"/>
      <c r="F50" s="29"/>
      <c r="G50" s="38"/>
      <c r="H50" s="30"/>
      <c r="I50" s="30"/>
      <c r="J50" s="30"/>
      <c r="K50" s="30"/>
      <c r="L50" s="31" t="str">
        <f aca="false">IF($B50="","",K50-H50-I50)</f>
        <v/>
      </c>
      <c r="M50" s="32" t="str">
        <f aca="false">IF($B50="","",IF(AND(ISNUMBER(D50),ISNUMBER(B50)),IF((B50-D50)&gt;365,"LT","ST"),""))</f>
        <v/>
      </c>
      <c r="N50" s="29"/>
      <c r="O50" s="29"/>
      <c r="P50" s="32" t="str">
        <f aca="false">IF(OR($B50="",M50=""),"",IF(N50="No",IF(M50="ST","I","L"),IF(O50="Yes",IF(M50="ST","G","J"),IF(M50="ST","H","K"))))</f>
        <v/>
      </c>
      <c r="Q50" s="32" t="str">
        <f aca="false">IF($B50="","",IF(AND(ISNUMBER(J50),ISNUMBER(K50),J50&lt;&gt;K50),"CHECK: proceeds &lt;&gt; FMV",""))</f>
        <v/>
      </c>
      <c r="R50" s="32" t="str">
        <f aca="false">IF($B50="","",IF(OR(NOT(ISNUMBER(B50)),B50&lt;46023,B50&gt;46387),"OUT OF 2026",IF(NOT(ISNUMBER(D50)),"NEEDS ACQUIRED DATE","OK")))</f>
        <v/>
      </c>
      <c r="S50" s="29"/>
      <c r="T50" s="29"/>
    </row>
    <row r="51" customFormat="false" ht="15" hidden="false" customHeight="false" outlineLevel="0" collapsed="false">
      <c r="A51" s="27" t="n">
        <v>48</v>
      </c>
      <c r="B51" s="28"/>
      <c r="C51" s="29"/>
      <c r="D51" s="28"/>
      <c r="E51" s="29"/>
      <c r="F51" s="29"/>
      <c r="G51" s="38"/>
      <c r="H51" s="30"/>
      <c r="I51" s="30"/>
      <c r="J51" s="30"/>
      <c r="K51" s="30"/>
      <c r="L51" s="31" t="str">
        <f aca="false">IF($B51="","",K51-H51-I51)</f>
        <v/>
      </c>
      <c r="M51" s="32" t="str">
        <f aca="false">IF($B51="","",IF(AND(ISNUMBER(D51),ISNUMBER(B51)),IF((B51-D51)&gt;365,"LT","ST"),""))</f>
        <v/>
      </c>
      <c r="N51" s="29"/>
      <c r="O51" s="29"/>
      <c r="P51" s="32" t="str">
        <f aca="false">IF(OR($B51="",M51=""),"",IF(N51="No",IF(M51="ST","I","L"),IF(O51="Yes",IF(M51="ST","G","J"),IF(M51="ST","H","K"))))</f>
        <v/>
      </c>
      <c r="Q51" s="32" t="str">
        <f aca="false">IF($B51="","",IF(AND(ISNUMBER(J51),ISNUMBER(K51),J51&lt;&gt;K51),"CHECK: proceeds &lt;&gt; FMV",""))</f>
        <v/>
      </c>
      <c r="R51" s="32" t="str">
        <f aca="false">IF($B51="","",IF(OR(NOT(ISNUMBER(B51)),B51&lt;46023,B51&gt;46387),"OUT OF 2026",IF(NOT(ISNUMBER(D51)),"NEEDS ACQUIRED DATE","OK")))</f>
        <v/>
      </c>
      <c r="S51" s="29"/>
      <c r="T51" s="29"/>
    </row>
    <row r="52" customFormat="false" ht="15" hidden="false" customHeight="false" outlineLevel="0" collapsed="false">
      <c r="A52" s="27" t="n">
        <v>49</v>
      </c>
      <c r="B52" s="28"/>
      <c r="C52" s="29"/>
      <c r="D52" s="28"/>
      <c r="E52" s="29"/>
      <c r="F52" s="29"/>
      <c r="G52" s="38"/>
      <c r="H52" s="30"/>
      <c r="I52" s="30"/>
      <c r="J52" s="30"/>
      <c r="K52" s="30"/>
      <c r="L52" s="31" t="str">
        <f aca="false">IF($B52="","",K52-H52-I52)</f>
        <v/>
      </c>
      <c r="M52" s="32" t="str">
        <f aca="false">IF($B52="","",IF(AND(ISNUMBER(D52),ISNUMBER(B52)),IF((B52-D52)&gt;365,"LT","ST"),""))</f>
        <v/>
      </c>
      <c r="N52" s="29"/>
      <c r="O52" s="29"/>
      <c r="P52" s="32" t="str">
        <f aca="false">IF(OR($B52="",M52=""),"",IF(N52="No",IF(M52="ST","I","L"),IF(O52="Yes",IF(M52="ST","G","J"),IF(M52="ST","H","K"))))</f>
        <v/>
      </c>
      <c r="Q52" s="32" t="str">
        <f aca="false">IF($B52="","",IF(AND(ISNUMBER(J52),ISNUMBER(K52),J52&lt;&gt;K52),"CHECK: proceeds &lt;&gt; FMV",""))</f>
        <v/>
      </c>
      <c r="R52" s="32" t="str">
        <f aca="false">IF($B52="","",IF(OR(NOT(ISNUMBER(B52)),B52&lt;46023,B52&gt;46387),"OUT OF 2026",IF(NOT(ISNUMBER(D52)),"NEEDS ACQUIRED DATE","OK")))</f>
        <v/>
      </c>
      <c r="S52" s="29"/>
      <c r="T52" s="29"/>
    </row>
    <row r="53" customFormat="false" ht="15" hidden="false" customHeight="false" outlineLevel="0" collapsed="false">
      <c r="A53" s="27" t="n">
        <v>50</v>
      </c>
      <c r="B53" s="28"/>
      <c r="C53" s="29"/>
      <c r="D53" s="28"/>
      <c r="E53" s="29"/>
      <c r="F53" s="29"/>
      <c r="G53" s="38"/>
      <c r="H53" s="30"/>
      <c r="I53" s="30"/>
      <c r="J53" s="30"/>
      <c r="K53" s="30"/>
      <c r="L53" s="31" t="str">
        <f aca="false">IF($B53="","",K53-H53-I53)</f>
        <v/>
      </c>
      <c r="M53" s="32" t="str">
        <f aca="false">IF($B53="","",IF(AND(ISNUMBER(D53),ISNUMBER(B53)),IF((B53-D53)&gt;365,"LT","ST"),""))</f>
        <v/>
      </c>
      <c r="N53" s="29"/>
      <c r="O53" s="29"/>
      <c r="P53" s="32" t="str">
        <f aca="false">IF(OR($B53="",M53=""),"",IF(N53="No",IF(M53="ST","I","L"),IF(O53="Yes",IF(M53="ST","G","J"),IF(M53="ST","H","K"))))</f>
        <v/>
      </c>
      <c r="Q53" s="32" t="str">
        <f aca="false">IF($B53="","",IF(AND(ISNUMBER(J53),ISNUMBER(K53),J53&lt;&gt;K53),"CHECK: proceeds &lt;&gt; FMV",""))</f>
        <v/>
      </c>
      <c r="R53" s="32" t="str">
        <f aca="false">IF($B53="","",IF(OR(NOT(ISNUMBER(B53)),B53&lt;46023,B53&gt;46387),"OUT OF 2026",IF(NOT(ISNUMBER(D53)),"NEEDS ACQUIRED DATE","OK")))</f>
        <v/>
      </c>
      <c r="S53" s="29"/>
      <c r="T53" s="29"/>
    </row>
    <row r="54" customFormat="false" ht="15" hidden="false" customHeight="false" outlineLevel="0" collapsed="false">
      <c r="A54" s="27" t="n">
        <v>51</v>
      </c>
      <c r="B54" s="28"/>
      <c r="C54" s="29"/>
      <c r="D54" s="28"/>
      <c r="E54" s="29"/>
      <c r="F54" s="29"/>
      <c r="G54" s="38"/>
      <c r="H54" s="30"/>
      <c r="I54" s="30"/>
      <c r="J54" s="30"/>
      <c r="K54" s="30"/>
      <c r="L54" s="31" t="str">
        <f aca="false">IF($B54="","",K54-H54-I54)</f>
        <v/>
      </c>
      <c r="M54" s="32" t="str">
        <f aca="false">IF($B54="","",IF(AND(ISNUMBER(D54),ISNUMBER(B54)),IF((B54-D54)&gt;365,"LT","ST"),""))</f>
        <v/>
      </c>
      <c r="N54" s="29"/>
      <c r="O54" s="29"/>
      <c r="P54" s="32" t="str">
        <f aca="false">IF(OR($B54="",M54=""),"",IF(N54="No",IF(M54="ST","I","L"),IF(O54="Yes",IF(M54="ST","G","J"),IF(M54="ST","H","K"))))</f>
        <v/>
      </c>
      <c r="Q54" s="32" t="str">
        <f aca="false">IF($B54="","",IF(AND(ISNUMBER(J54),ISNUMBER(K54),J54&lt;&gt;K54),"CHECK: proceeds &lt;&gt; FMV",""))</f>
        <v/>
      </c>
      <c r="R54" s="32" t="str">
        <f aca="false">IF($B54="","",IF(OR(NOT(ISNUMBER(B54)),B54&lt;46023,B54&gt;46387),"OUT OF 2026",IF(NOT(ISNUMBER(D54)),"NEEDS ACQUIRED DATE","OK")))</f>
        <v/>
      </c>
      <c r="S54" s="29"/>
      <c r="T54" s="29"/>
    </row>
    <row r="55" customFormat="false" ht="15" hidden="false" customHeight="false" outlineLevel="0" collapsed="false">
      <c r="A55" s="27" t="n">
        <v>52</v>
      </c>
      <c r="B55" s="28"/>
      <c r="C55" s="29"/>
      <c r="D55" s="28"/>
      <c r="E55" s="29"/>
      <c r="F55" s="29"/>
      <c r="G55" s="38"/>
      <c r="H55" s="30"/>
      <c r="I55" s="30"/>
      <c r="J55" s="30"/>
      <c r="K55" s="30"/>
      <c r="L55" s="31" t="str">
        <f aca="false">IF($B55="","",K55-H55-I55)</f>
        <v/>
      </c>
      <c r="M55" s="32" t="str">
        <f aca="false">IF($B55="","",IF(AND(ISNUMBER(D55),ISNUMBER(B55)),IF((B55-D55)&gt;365,"LT","ST"),""))</f>
        <v/>
      </c>
      <c r="N55" s="29"/>
      <c r="O55" s="29"/>
      <c r="P55" s="32" t="str">
        <f aca="false">IF(OR($B55="",M55=""),"",IF(N55="No",IF(M55="ST","I","L"),IF(O55="Yes",IF(M55="ST","G","J"),IF(M55="ST","H","K"))))</f>
        <v/>
      </c>
      <c r="Q55" s="32" t="str">
        <f aca="false">IF($B55="","",IF(AND(ISNUMBER(J55),ISNUMBER(K55),J55&lt;&gt;K55),"CHECK: proceeds &lt;&gt; FMV",""))</f>
        <v/>
      </c>
      <c r="R55" s="32" t="str">
        <f aca="false">IF($B55="","",IF(OR(NOT(ISNUMBER(B55)),B55&lt;46023,B55&gt;46387),"OUT OF 2026",IF(NOT(ISNUMBER(D55)),"NEEDS ACQUIRED DATE","OK")))</f>
        <v/>
      </c>
      <c r="S55" s="29"/>
      <c r="T55" s="29"/>
    </row>
    <row r="56" customFormat="false" ht="15" hidden="false" customHeight="false" outlineLevel="0" collapsed="false">
      <c r="A56" s="27" t="n">
        <v>53</v>
      </c>
      <c r="B56" s="28"/>
      <c r="C56" s="29"/>
      <c r="D56" s="28"/>
      <c r="E56" s="29"/>
      <c r="F56" s="29"/>
      <c r="G56" s="38"/>
      <c r="H56" s="30"/>
      <c r="I56" s="30"/>
      <c r="J56" s="30"/>
      <c r="K56" s="30"/>
      <c r="L56" s="31" t="str">
        <f aca="false">IF($B56="","",K56-H56-I56)</f>
        <v/>
      </c>
      <c r="M56" s="32" t="str">
        <f aca="false">IF($B56="","",IF(AND(ISNUMBER(D56),ISNUMBER(B56)),IF((B56-D56)&gt;365,"LT","ST"),""))</f>
        <v/>
      </c>
      <c r="N56" s="29"/>
      <c r="O56" s="29"/>
      <c r="P56" s="32" t="str">
        <f aca="false">IF(OR($B56="",M56=""),"",IF(N56="No",IF(M56="ST","I","L"),IF(O56="Yes",IF(M56="ST","G","J"),IF(M56="ST","H","K"))))</f>
        <v/>
      </c>
      <c r="Q56" s="32" t="str">
        <f aca="false">IF($B56="","",IF(AND(ISNUMBER(J56),ISNUMBER(K56),J56&lt;&gt;K56),"CHECK: proceeds &lt;&gt; FMV",""))</f>
        <v/>
      </c>
      <c r="R56" s="32" t="str">
        <f aca="false">IF($B56="","",IF(OR(NOT(ISNUMBER(B56)),B56&lt;46023,B56&gt;46387),"OUT OF 2026",IF(NOT(ISNUMBER(D56)),"NEEDS ACQUIRED DATE","OK")))</f>
        <v/>
      </c>
      <c r="S56" s="29"/>
      <c r="T56" s="29"/>
    </row>
    <row r="57" customFormat="false" ht="15" hidden="false" customHeight="false" outlineLevel="0" collapsed="false">
      <c r="A57" s="27" t="n">
        <v>54</v>
      </c>
      <c r="B57" s="28"/>
      <c r="C57" s="29"/>
      <c r="D57" s="28"/>
      <c r="E57" s="29"/>
      <c r="F57" s="29"/>
      <c r="G57" s="38"/>
      <c r="H57" s="30"/>
      <c r="I57" s="30"/>
      <c r="J57" s="30"/>
      <c r="K57" s="30"/>
      <c r="L57" s="31" t="str">
        <f aca="false">IF($B57="","",K57-H57-I57)</f>
        <v/>
      </c>
      <c r="M57" s="32" t="str">
        <f aca="false">IF($B57="","",IF(AND(ISNUMBER(D57),ISNUMBER(B57)),IF((B57-D57)&gt;365,"LT","ST"),""))</f>
        <v/>
      </c>
      <c r="N57" s="29"/>
      <c r="O57" s="29"/>
      <c r="P57" s="32" t="str">
        <f aca="false">IF(OR($B57="",M57=""),"",IF(N57="No",IF(M57="ST","I","L"),IF(O57="Yes",IF(M57="ST","G","J"),IF(M57="ST","H","K"))))</f>
        <v/>
      </c>
      <c r="Q57" s="32" t="str">
        <f aca="false">IF($B57="","",IF(AND(ISNUMBER(J57),ISNUMBER(K57),J57&lt;&gt;K57),"CHECK: proceeds &lt;&gt; FMV",""))</f>
        <v/>
      </c>
      <c r="R57" s="32" t="str">
        <f aca="false">IF($B57="","",IF(OR(NOT(ISNUMBER(B57)),B57&lt;46023,B57&gt;46387),"OUT OF 2026",IF(NOT(ISNUMBER(D57)),"NEEDS ACQUIRED DATE","OK")))</f>
        <v/>
      </c>
      <c r="S57" s="29"/>
      <c r="T57" s="29"/>
    </row>
    <row r="58" customFormat="false" ht="15" hidden="false" customHeight="false" outlineLevel="0" collapsed="false">
      <c r="A58" s="27" t="n">
        <v>55</v>
      </c>
      <c r="B58" s="28"/>
      <c r="C58" s="29"/>
      <c r="D58" s="28"/>
      <c r="E58" s="29"/>
      <c r="F58" s="29"/>
      <c r="G58" s="38"/>
      <c r="H58" s="30"/>
      <c r="I58" s="30"/>
      <c r="J58" s="30"/>
      <c r="K58" s="30"/>
      <c r="L58" s="31" t="str">
        <f aca="false">IF($B58="","",K58-H58-I58)</f>
        <v/>
      </c>
      <c r="M58" s="32" t="str">
        <f aca="false">IF($B58="","",IF(AND(ISNUMBER(D58),ISNUMBER(B58)),IF((B58-D58)&gt;365,"LT","ST"),""))</f>
        <v/>
      </c>
      <c r="N58" s="29"/>
      <c r="O58" s="29"/>
      <c r="P58" s="32" t="str">
        <f aca="false">IF(OR($B58="",M58=""),"",IF(N58="No",IF(M58="ST","I","L"),IF(O58="Yes",IF(M58="ST","G","J"),IF(M58="ST","H","K"))))</f>
        <v/>
      </c>
      <c r="Q58" s="32" t="str">
        <f aca="false">IF($B58="","",IF(AND(ISNUMBER(J58),ISNUMBER(K58),J58&lt;&gt;K58),"CHECK: proceeds &lt;&gt; FMV",""))</f>
        <v/>
      </c>
      <c r="R58" s="32" t="str">
        <f aca="false">IF($B58="","",IF(OR(NOT(ISNUMBER(B58)),B58&lt;46023,B58&gt;46387),"OUT OF 2026",IF(NOT(ISNUMBER(D58)),"NEEDS ACQUIRED DATE","OK")))</f>
        <v/>
      </c>
      <c r="S58" s="29"/>
      <c r="T58" s="29"/>
    </row>
    <row r="59" customFormat="false" ht="15" hidden="false" customHeight="false" outlineLevel="0" collapsed="false">
      <c r="A59" s="27" t="n">
        <v>56</v>
      </c>
      <c r="B59" s="28"/>
      <c r="C59" s="29"/>
      <c r="D59" s="28"/>
      <c r="E59" s="29"/>
      <c r="F59" s="29"/>
      <c r="G59" s="38"/>
      <c r="H59" s="30"/>
      <c r="I59" s="30"/>
      <c r="J59" s="30"/>
      <c r="K59" s="30"/>
      <c r="L59" s="31" t="str">
        <f aca="false">IF($B59="","",K59-H59-I59)</f>
        <v/>
      </c>
      <c r="M59" s="32" t="str">
        <f aca="false">IF($B59="","",IF(AND(ISNUMBER(D59),ISNUMBER(B59)),IF((B59-D59)&gt;365,"LT","ST"),""))</f>
        <v/>
      </c>
      <c r="N59" s="29"/>
      <c r="O59" s="29"/>
      <c r="P59" s="32" t="str">
        <f aca="false">IF(OR($B59="",M59=""),"",IF(N59="No",IF(M59="ST","I","L"),IF(O59="Yes",IF(M59="ST","G","J"),IF(M59="ST","H","K"))))</f>
        <v/>
      </c>
      <c r="Q59" s="32" t="str">
        <f aca="false">IF($B59="","",IF(AND(ISNUMBER(J59),ISNUMBER(K59),J59&lt;&gt;K59),"CHECK: proceeds &lt;&gt; FMV",""))</f>
        <v/>
      </c>
      <c r="R59" s="32" t="str">
        <f aca="false">IF($B59="","",IF(OR(NOT(ISNUMBER(B59)),B59&lt;46023,B59&gt;46387),"OUT OF 2026",IF(NOT(ISNUMBER(D59)),"NEEDS ACQUIRED DATE","OK")))</f>
        <v/>
      </c>
      <c r="S59" s="29"/>
      <c r="T59" s="29"/>
    </row>
    <row r="60" customFormat="false" ht="15" hidden="false" customHeight="false" outlineLevel="0" collapsed="false">
      <c r="A60" s="27" t="n">
        <v>57</v>
      </c>
      <c r="B60" s="28"/>
      <c r="C60" s="29"/>
      <c r="D60" s="28"/>
      <c r="E60" s="29"/>
      <c r="F60" s="29"/>
      <c r="G60" s="38"/>
      <c r="H60" s="30"/>
      <c r="I60" s="30"/>
      <c r="J60" s="30"/>
      <c r="K60" s="30"/>
      <c r="L60" s="31" t="str">
        <f aca="false">IF($B60="","",K60-H60-I60)</f>
        <v/>
      </c>
      <c r="M60" s="32" t="str">
        <f aca="false">IF($B60="","",IF(AND(ISNUMBER(D60),ISNUMBER(B60)),IF((B60-D60)&gt;365,"LT","ST"),""))</f>
        <v/>
      </c>
      <c r="N60" s="29"/>
      <c r="O60" s="29"/>
      <c r="P60" s="32" t="str">
        <f aca="false">IF(OR($B60="",M60=""),"",IF(N60="No",IF(M60="ST","I","L"),IF(O60="Yes",IF(M60="ST","G","J"),IF(M60="ST","H","K"))))</f>
        <v/>
      </c>
      <c r="Q60" s="32" t="str">
        <f aca="false">IF($B60="","",IF(AND(ISNUMBER(J60),ISNUMBER(K60),J60&lt;&gt;K60),"CHECK: proceeds &lt;&gt; FMV",""))</f>
        <v/>
      </c>
      <c r="R60" s="32" t="str">
        <f aca="false">IF($B60="","",IF(OR(NOT(ISNUMBER(B60)),B60&lt;46023,B60&gt;46387),"OUT OF 2026",IF(NOT(ISNUMBER(D60)),"NEEDS ACQUIRED DATE","OK")))</f>
        <v/>
      </c>
      <c r="S60" s="29"/>
      <c r="T60" s="29"/>
    </row>
    <row r="61" customFormat="false" ht="15" hidden="false" customHeight="false" outlineLevel="0" collapsed="false">
      <c r="A61" s="27" t="n">
        <v>58</v>
      </c>
      <c r="B61" s="28"/>
      <c r="C61" s="29"/>
      <c r="D61" s="28"/>
      <c r="E61" s="29"/>
      <c r="F61" s="29"/>
      <c r="G61" s="38"/>
      <c r="H61" s="30"/>
      <c r="I61" s="30"/>
      <c r="J61" s="30"/>
      <c r="K61" s="30"/>
      <c r="L61" s="31" t="str">
        <f aca="false">IF($B61="","",K61-H61-I61)</f>
        <v/>
      </c>
      <c r="M61" s="32" t="str">
        <f aca="false">IF($B61="","",IF(AND(ISNUMBER(D61),ISNUMBER(B61)),IF((B61-D61)&gt;365,"LT","ST"),""))</f>
        <v/>
      </c>
      <c r="N61" s="29"/>
      <c r="O61" s="29"/>
      <c r="P61" s="32" t="str">
        <f aca="false">IF(OR($B61="",M61=""),"",IF(N61="No",IF(M61="ST","I","L"),IF(O61="Yes",IF(M61="ST","G","J"),IF(M61="ST","H","K"))))</f>
        <v/>
      </c>
      <c r="Q61" s="32" t="str">
        <f aca="false">IF($B61="","",IF(AND(ISNUMBER(J61),ISNUMBER(K61),J61&lt;&gt;K61),"CHECK: proceeds &lt;&gt; FMV",""))</f>
        <v/>
      </c>
      <c r="R61" s="32" t="str">
        <f aca="false">IF($B61="","",IF(OR(NOT(ISNUMBER(B61)),B61&lt;46023,B61&gt;46387),"OUT OF 2026",IF(NOT(ISNUMBER(D61)),"NEEDS ACQUIRED DATE","OK")))</f>
        <v/>
      </c>
      <c r="S61" s="29"/>
      <c r="T61" s="29"/>
    </row>
    <row r="62" customFormat="false" ht="15" hidden="false" customHeight="false" outlineLevel="0" collapsed="false">
      <c r="A62" s="27" t="n">
        <v>59</v>
      </c>
      <c r="B62" s="28"/>
      <c r="C62" s="29"/>
      <c r="D62" s="28"/>
      <c r="E62" s="29"/>
      <c r="F62" s="29"/>
      <c r="G62" s="38"/>
      <c r="H62" s="30"/>
      <c r="I62" s="30"/>
      <c r="J62" s="30"/>
      <c r="K62" s="30"/>
      <c r="L62" s="31" t="str">
        <f aca="false">IF($B62="","",K62-H62-I62)</f>
        <v/>
      </c>
      <c r="M62" s="32" t="str">
        <f aca="false">IF($B62="","",IF(AND(ISNUMBER(D62),ISNUMBER(B62)),IF((B62-D62)&gt;365,"LT","ST"),""))</f>
        <v/>
      </c>
      <c r="N62" s="29"/>
      <c r="O62" s="29"/>
      <c r="P62" s="32" t="str">
        <f aca="false">IF(OR($B62="",M62=""),"",IF(N62="No",IF(M62="ST","I","L"),IF(O62="Yes",IF(M62="ST","G","J"),IF(M62="ST","H","K"))))</f>
        <v/>
      </c>
      <c r="Q62" s="32" t="str">
        <f aca="false">IF($B62="","",IF(AND(ISNUMBER(J62),ISNUMBER(K62),J62&lt;&gt;K62),"CHECK: proceeds &lt;&gt; FMV",""))</f>
        <v/>
      </c>
      <c r="R62" s="32" t="str">
        <f aca="false">IF($B62="","",IF(OR(NOT(ISNUMBER(B62)),B62&lt;46023,B62&gt;46387),"OUT OF 2026",IF(NOT(ISNUMBER(D62)),"NEEDS ACQUIRED DATE","OK")))</f>
        <v/>
      </c>
      <c r="S62" s="29"/>
      <c r="T62" s="29"/>
    </row>
    <row r="63" customFormat="false" ht="15" hidden="false" customHeight="false" outlineLevel="0" collapsed="false">
      <c r="A63" s="27" t="n">
        <v>60</v>
      </c>
      <c r="B63" s="28"/>
      <c r="C63" s="29"/>
      <c r="D63" s="28"/>
      <c r="E63" s="29"/>
      <c r="F63" s="29"/>
      <c r="G63" s="38"/>
      <c r="H63" s="30"/>
      <c r="I63" s="30"/>
      <c r="J63" s="30"/>
      <c r="K63" s="30"/>
      <c r="L63" s="31" t="str">
        <f aca="false">IF($B63="","",K63-H63-I63)</f>
        <v/>
      </c>
      <c r="M63" s="32" t="str">
        <f aca="false">IF($B63="","",IF(AND(ISNUMBER(D63),ISNUMBER(B63)),IF((B63-D63)&gt;365,"LT","ST"),""))</f>
        <v/>
      </c>
      <c r="N63" s="29"/>
      <c r="O63" s="29"/>
      <c r="P63" s="32" t="str">
        <f aca="false">IF(OR($B63="",M63=""),"",IF(N63="No",IF(M63="ST","I","L"),IF(O63="Yes",IF(M63="ST","G","J"),IF(M63="ST","H","K"))))</f>
        <v/>
      </c>
      <c r="Q63" s="32" t="str">
        <f aca="false">IF($B63="","",IF(AND(ISNUMBER(J63),ISNUMBER(K63),J63&lt;&gt;K63),"CHECK: proceeds &lt;&gt; FMV",""))</f>
        <v/>
      </c>
      <c r="R63" s="32" t="str">
        <f aca="false">IF($B63="","",IF(OR(NOT(ISNUMBER(B63)),B63&lt;46023,B63&gt;46387),"OUT OF 2026",IF(NOT(ISNUMBER(D63)),"NEEDS ACQUIRED DATE","OK")))</f>
        <v/>
      </c>
      <c r="S63" s="29"/>
      <c r="T63" s="29"/>
    </row>
    <row r="64" customFormat="false" ht="15" hidden="false" customHeight="false" outlineLevel="0" collapsed="false">
      <c r="A64" s="27" t="n">
        <v>61</v>
      </c>
      <c r="B64" s="28"/>
      <c r="C64" s="29"/>
      <c r="D64" s="28"/>
      <c r="E64" s="29"/>
      <c r="F64" s="29"/>
      <c r="G64" s="38"/>
      <c r="H64" s="30"/>
      <c r="I64" s="30"/>
      <c r="J64" s="30"/>
      <c r="K64" s="30"/>
      <c r="L64" s="31" t="str">
        <f aca="false">IF($B64="","",K64-H64-I64)</f>
        <v/>
      </c>
      <c r="M64" s="32" t="str">
        <f aca="false">IF($B64="","",IF(AND(ISNUMBER(D64),ISNUMBER(B64)),IF((B64-D64)&gt;365,"LT","ST"),""))</f>
        <v/>
      </c>
      <c r="N64" s="29"/>
      <c r="O64" s="29"/>
      <c r="P64" s="32" t="str">
        <f aca="false">IF(OR($B64="",M64=""),"",IF(N64="No",IF(M64="ST","I","L"),IF(O64="Yes",IF(M64="ST","G","J"),IF(M64="ST","H","K"))))</f>
        <v/>
      </c>
      <c r="Q64" s="32" t="str">
        <f aca="false">IF($B64="","",IF(AND(ISNUMBER(J64),ISNUMBER(K64),J64&lt;&gt;K64),"CHECK: proceeds &lt;&gt; FMV",""))</f>
        <v/>
      </c>
      <c r="R64" s="32" t="str">
        <f aca="false">IF($B64="","",IF(OR(NOT(ISNUMBER(B64)),B64&lt;46023,B64&gt;46387),"OUT OF 2026",IF(NOT(ISNUMBER(D64)),"NEEDS ACQUIRED DATE","OK")))</f>
        <v/>
      </c>
      <c r="S64" s="29"/>
      <c r="T64" s="29"/>
    </row>
    <row r="65" customFormat="false" ht="15" hidden="false" customHeight="false" outlineLevel="0" collapsed="false">
      <c r="A65" s="27" t="n">
        <v>62</v>
      </c>
      <c r="B65" s="28"/>
      <c r="C65" s="29"/>
      <c r="D65" s="28"/>
      <c r="E65" s="29"/>
      <c r="F65" s="29"/>
      <c r="G65" s="38"/>
      <c r="H65" s="30"/>
      <c r="I65" s="30"/>
      <c r="J65" s="30"/>
      <c r="K65" s="30"/>
      <c r="L65" s="31" t="str">
        <f aca="false">IF($B65="","",K65-H65-I65)</f>
        <v/>
      </c>
      <c r="M65" s="32" t="str">
        <f aca="false">IF($B65="","",IF(AND(ISNUMBER(D65),ISNUMBER(B65)),IF((B65-D65)&gt;365,"LT","ST"),""))</f>
        <v/>
      </c>
      <c r="N65" s="29"/>
      <c r="O65" s="29"/>
      <c r="P65" s="32" t="str">
        <f aca="false">IF(OR($B65="",M65=""),"",IF(N65="No",IF(M65="ST","I","L"),IF(O65="Yes",IF(M65="ST","G","J"),IF(M65="ST","H","K"))))</f>
        <v/>
      </c>
      <c r="Q65" s="32" t="str">
        <f aca="false">IF($B65="","",IF(AND(ISNUMBER(J65),ISNUMBER(K65),J65&lt;&gt;K65),"CHECK: proceeds &lt;&gt; FMV",""))</f>
        <v/>
      </c>
      <c r="R65" s="32" t="str">
        <f aca="false">IF($B65="","",IF(OR(NOT(ISNUMBER(B65)),B65&lt;46023,B65&gt;46387),"OUT OF 2026",IF(NOT(ISNUMBER(D65)),"NEEDS ACQUIRED DATE","OK")))</f>
        <v/>
      </c>
      <c r="S65" s="29"/>
      <c r="T65" s="29"/>
    </row>
    <row r="66" customFormat="false" ht="15" hidden="false" customHeight="false" outlineLevel="0" collapsed="false">
      <c r="A66" s="27" t="n">
        <v>63</v>
      </c>
      <c r="B66" s="28"/>
      <c r="C66" s="29"/>
      <c r="D66" s="28"/>
      <c r="E66" s="29"/>
      <c r="F66" s="29"/>
      <c r="G66" s="38"/>
      <c r="H66" s="30"/>
      <c r="I66" s="30"/>
      <c r="J66" s="30"/>
      <c r="K66" s="30"/>
      <c r="L66" s="31" t="str">
        <f aca="false">IF($B66="","",K66-H66-I66)</f>
        <v/>
      </c>
      <c r="M66" s="32" t="str">
        <f aca="false">IF($B66="","",IF(AND(ISNUMBER(D66),ISNUMBER(B66)),IF((B66-D66)&gt;365,"LT","ST"),""))</f>
        <v/>
      </c>
      <c r="N66" s="29"/>
      <c r="O66" s="29"/>
      <c r="P66" s="32" t="str">
        <f aca="false">IF(OR($B66="",M66=""),"",IF(N66="No",IF(M66="ST","I","L"),IF(O66="Yes",IF(M66="ST","G","J"),IF(M66="ST","H","K"))))</f>
        <v/>
      </c>
      <c r="Q66" s="32" t="str">
        <f aca="false">IF($B66="","",IF(AND(ISNUMBER(J66),ISNUMBER(K66),J66&lt;&gt;K66),"CHECK: proceeds &lt;&gt; FMV",""))</f>
        <v/>
      </c>
      <c r="R66" s="32" t="str">
        <f aca="false">IF($B66="","",IF(OR(NOT(ISNUMBER(B66)),B66&lt;46023,B66&gt;46387),"OUT OF 2026",IF(NOT(ISNUMBER(D66)),"NEEDS ACQUIRED DATE","OK")))</f>
        <v/>
      </c>
      <c r="S66" s="29"/>
      <c r="T66" s="29"/>
    </row>
    <row r="67" customFormat="false" ht="15" hidden="false" customHeight="false" outlineLevel="0" collapsed="false">
      <c r="A67" s="27" t="n">
        <v>64</v>
      </c>
      <c r="B67" s="28"/>
      <c r="C67" s="29"/>
      <c r="D67" s="28"/>
      <c r="E67" s="29"/>
      <c r="F67" s="29"/>
      <c r="G67" s="38"/>
      <c r="H67" s="30"/>
      <c r="I67" s="30"/>
      <c r="J67" s="30"/>
      <c r="K67" s="30"/>
      <c r="L67" s="31" t="str">
        <f aca="false">IF($B67="","",K67-H67-I67)</f>
        <v/>
      </c>
      <c r="M67" s="32" t="str">
        <f aca="false">IF($B67="","",IF(AND(ISNUMBER(D67),ISNUMBER(B67)),IF((B67-D67)&gt;365,"LT","ST"),""))</f>
        <v/>
      </c>
      <c r="N67" s="29"/>
      <c r="O67" s="29"/>
      <c r="P67" s="32" t="str">
        <f aca="false">IF(OR($B67="",M67=""),"",IF(N67="No",IF(M67="ST","I","L"),IF(O67="Yes",IF(M67="ST","G","J"),IF(M67="ST","H","K"))))</f>
        <v/>
      </c>
      <c r="Q67" s="32" t="str">
        <f aca="false">IF($B67="","",IF(AND(ISNUMBER(J67),ISNUMBER(K67),J67&lt;&gt;K67),"CHECK: proceeds &lt;&gt; FMV",""))</f>
        <v/>
      </c>
      <c r="R67" s="32" t="str">
        <f aca="false">IF($B67="","",IF(OR(NOT(ISNUMBER(B67)),B67&lt;46023,B67&gt;46387),"OUT OF 2026",IF(NOT(ISNUMBER(D67)),"NEEDS ACQUIRED DATE","OK")))</f>
        <v/>
      </c>
      <c r="S67" s="29"/>
      <c r="T67" s="29"/>
    </row>
    <row r="68" customFormat="false" ht="15" hidden="false" customHeight="false" outlineLevel="0" collapsed="false">
      <c r="A68" s="27" t="n">
        <v>65</v>
      </c>
      <c r="B68" s="28"/>
      <c r="C68" s="29"/>
      <c r="D68" s="28"/>
      <c r="E68" s="29"/>
      <c r="F68" s="29"/>
      <c r="G68" s="38"/>
      <c r="H68" s="30"/>
      <c r="I68" s="30"/>
      <c r="J68" s="30"/>
      <c r="K68" s="30"/>
      <c r="L68" s="31" t="str">
        <f aca="false">IF($B68="","",K68-H68-I68)</f>
        <v/>
      </c>
      <c r="M68" s="32" t="str">
        <f aca="false">IF($B68="","",IF(AND(ISNUMBER(D68),ISNUMBER(B68)),IF((B68-D68)&gt;365,"LT","ST"),""))</f>
        <v/>
      </c>
      <c r="N68" s="29"/>
      <c r="O68" s="29"/>
      <c r="P68" s="32" t="str">
        <f aca="false">IF(OR($B68="",M68=""),"",IF(N68="No",IF(M68="ST","I","L"),IF(O68="Yes",IF(M68="ST","G","J"),IF(M68="ST","H","K"))))</f>
        <v/>
      </c>
      <c r="Q68" s="32" t="str">
        <f aca="false">IF($B68="","",IF(AND(ISNUMBER(J68),ISNUMBER(K68),J68&lt;&gt;K68),"CHECK: proceeds &lt;&gt; FMV",""))</f>
        <v/>
      </c>
      <c r="R68" s="32" t="str">
        <f aca="false">IF($B68="","",IF(OR(NOT(ISNUMBER(B68)),B68&lt;46023,B68&gt;46387),"OUT OF 2026",IF(NOT(ISNUMBER(D68)),"NEEDS ACQUIRED DATE","OK")))</f>
        <v/>
      </c>
      <c r="S68" s="29"/>
      <c r="T68" s="29"/>
    </row>
    <row r="69" customFormat="false" ht="15" hidden="false" customHeight="false" outlineLevel="0" collapsed="false">
      <c r="A69" s="27" t="n">
        <v>66</v>
      </c>
      <c r="B69" s="28"/>
      <c r="C69" s="29"/>
      <c r="D69" s="28"/>
      <c r="E69" s="29"/>
      <c r="F69" s="29"/>
      <c r="G69" s="38"/>
      <c r="H69" s="30"/>
      <c r="I69" s="30"/>
      <c r="J69" s="30"/>
      <c r="K69" s="30"/>
      <c r="L69" s="31" t="str">
        <f aca="false">IF($B69="","",K69-H69-I69)</f>
        <v/>
      </c>
      <c r="M69" s="32" t="str">
        <f aca="false">IF($B69="","",IF(AND(ISNUMBER(D69),ISNUMBER(B69)),IF((B69-D69)&gt;365,"LT","ST"),""))</f>
        <v/>
      </c>
      <c r="N69" s="29"/>
      <c r="O69" s="29"/>
      <c r="P69" s="32" t="str">
        <f aca="false">IF(OR($B69="",M69=""),"",IF(N69="No",IF(M69="ST","I","L"),IF(O69="Yes",IF(M69="ST","G","J"),IF(M69="ST","H","K"))))</f>
        <v/>
      </c>
      <c r="Q69" s="32" t="str">
        <f aca="false">IF($B69="","",IF(AND(ISNUMBER(J69),ISNUMBER(K69),J69&lt;&gt;K69),"CHECK: proceeds &lt;&gt; FMV",""))</f>
        <v/>
      </c>
      <c r="R69" s="32" t="str">
        <f aca="false">IF($B69="","",IF(OR(NOT(ISNUMBER(B69)),B69&lt;46023,B69&gt;46387),"OUT OF 2026",IF(NOT(ISNUMBER(D69)),"NEEDS ACQUIRED DATE","OK")))</f>
        <v/>
      </c>
      <c r="S69" s="29"/>
      <c r="T69" s="29"/>
    </row>
    <row r="70" customFormat="false" ht="15" hidden="false" customHeight="false" outlineLevel="0" collapsed="false">
      <c r="A70" s="27" t="n">
        <v>67</v>
      </c>
      <c r="B70" s="28"/>
      <c r="C70" s="29"/>
      <c r="D70" s="28"/>
      <c r="E70" s="29"/>
      <c r="F70" s="29"/>
      <c r="G70" s="38"/>
      <c r="H70" s="30"/>
      <c r="I70" s="30"/>
      <c r="J70" s="30"/>
      <c r="K70" s="30"/>
      <c r="L70" s="31" t="str">
        <f aca="false">IF($B70="","",K70-H70-I70)</f>
        <v/>
      </c>
      <c r="M70" s="32" t="str">
        <f aca="false">IF($B70="","",IF(AND(ISNUMBER(D70),ISNUMBER(B70)),IF((B70-D70)&gt;365,"LT","ST"),""))</f>
        <v/>
      </c>
      <c r="N70" s="29"/>
      <c r="O70" s="29"/>
      <c r="P70" s="32" t="str">
        <f aca="false">IF(OR($B70="",M70=""),"",IF(N70="No",IF(M70="ST","I","L"),IF(O70="Yes",IF(M70="ST","G","J"),IF(M70="ST","H","K"))))</f>
        <v/>
      </c>
      <c r="Q70" s="32" t="str">
        <f aca="false">IF($B70="","",IF(AND(ISNUMBER(J70),ISNUMBER(K70),J70&lt;&gt;K70),"CHECK: proceeds &lt;&gt; FMV",""))</f>
        <v/>
      </c>
      <c r="R70" s="32" t="str">
        <f aca="false">IF($B70="","",IF(OR(NOT(ISNUMBER(B70)),B70&lt;46023,B70&gt;46387),"OUT OF 2026",IF(NOT(ISNUMBER(D70)),"NEEDS ACQUIRED DATE","OK")))</f>
        <v/>
      </c>
      <c r="S70" s="29"/>
      <c r="T70" s="29"/>
    </row>
    <row r="71" customFormat="false" ht="15" hidden="false" customHeight="false" outlineLevel="0" collapsed="false">
      <c r="A71" s="27" t="n">
        <v>68</v>
      </c>
      <c r="B71" s="28"/>
      <c r="C71" s="29"/>
      <c r="D71" s="28"/>
      <c r="E71" s="29"/>
      <c r="F71" s="29"/>
      <c r="G71" s="38"/>
      <c r="H71" s="30"/>
      <c r="I71" s="30"/>
      <c r="J71" s="30"/>
      <c r="K71" s="30"/>
      <c r="L71" s="31" t="str">
        <f aca="false">IF($B71="","",K71-H71-I71)</f>
        <v/>
      </c>
      <c r="M71" s="32" t="str">
        <f aca="false">IF($B71="","",IF(AND(ISNUMBER(D71),ISNUMBER(B71)),IF((B71-D71)&gt;365,"LT","ST"),""))</f>
        <v/>
      </c>
      <c r="N71" s="29"/>
      <c r="O71" s="29"/>
      <c r="P71" s="32" t="str">
        <f aca="false">IF(OR($B71="",M71=""),"",IF(N71="No",IF(M71="ST","I","L"),IF(O71="Yes",IF(M71="ST","G","J"),IF(M71="ST","H","K"))))</f>
        <v/>
      </c>
      <c r="Q71" s="32" t="str">
        <f aca="false">IF($B71="","",IF(AND(ISNUMBER(J71),ISNUMBER(K71),J71&lt;&gt;K71),"CHECK: proceeds &lt;&gt; FMV",""))</f>
        <v/>
      </c>
      <c r="R71" s="32" t="str">
        <f aca="false">IF($B71="","",IF(OR(NOT(ISNUMBER(B71)),B71&lt;46023,B71&gt;46387),"OUT OF 2026",IF(NOT(ISNUMBER(D71)),"NEEDS ACQUIRED DATE","OK")))</f>
        <v/>
      </c>
      <c r="S71" s="29"/>
      <c r="T71" s="29"/>
    </row>
    <row r="72" customFormat="false" ht="15" hidden="false" customHeight="false" outlineLevel="0" collapsed="false">
      <c r="A72" s="27" t="n">
        <v>69</v>
      </c>
      <c r="B72" s="28"/>
      <c r="C72" s="29"/>
      <c r="D72" s="28"/>
      <c r="E72" s="29"/>
      <c r="F72" s="29"/>
      <c r="G72" s="38"/>
      <c r="H72" s="30"/>
      <c r="I72" s="30"/>
      <c r="J72" s="30"/>
      <c r="K72" s="30"/>
      <c r="L72" s="31" t="str">
        <f aca="false">IF($B72="","",K72-H72-I72)</f>
        <v/>
      </c>
      <c r="M72" s="32" t="str">
        <f aca="false">IF($B72="","",IF(AND(ISNUMBER(D72),ISNUMBER(B72)),IF((B72-D72)&gt;365,"LT","ST"),""))</f>
        <v/>
      </c>
      <c r="N72" s="29"/>
      <c r="O72" s="29"/>
      <c r="P72" s="32" t="str">
        <f aca="false">IF(OR($B72="",M72=""),"",IF(N72="No",IF(M72="ST","I","L"),IF(O72="Yes",IF(M72="ST","G","J"),IF(M72="ST","H","K"))))</f>
        <v/>
      </c>
      <c r="Q72" s="32" t="str">
        <f aca="false">IF($B72="","",IF(AND(ISNUMBER(J72),ISNUMBER(K72),J72&lt;&gt;K72),"CHECK: proceeds &lt;&gt; FMV",""))</f>
        <v/>
      </c>
      <c r="R72" s="32" t="str">
        <f aca="false">IF($B72="","",IF(OR(NOT(ISNUMBER(B72)),B72&lt;46023,B72&gt;46387),"OUT OF 2026",IF(NOT(ISNUMBER(D72)),"NEEDS ACQUIRED DATE","OK")))</f>
        <v/>
      </c>
      <c r="S72" s="29"/>
      <c r="T72" s="29"/>
    </row>
    <row r="73" customFormat="false" ht="15" hidden="false" customHeight="false" outlineLevel="0" collapsed="false">
      <c r="A73" s="27" t="n">
        <v>70</v>
      </c>
      <c r="B73" s="28"/>
      <c r="C73" s="29"/>
      <c r="D73" s="28"/>
      <c r="E73" s="29"/>
      <c r="F73" s="29"/>
      <c r="G73" s="38"/>
      <c r="H73" s="30"/>
      <c r="I73" s="30"/>
      <c r="J73" s="30"/>
      <c r="K73" s="30"/>
      <c r="L73" s="31" t="str">
        <f aca="false">IF($B73="","",K73-H73-I73)</f>
        <v/>
      </c>
      <c r="M73" s="32" t="str">
        <f aca="false">IF($B73="","",IF(AND(ISNUMBER(D73),ISNUMBER(B73)),IF((B73-D73)&gt;365,"LT","ST"),""))</f>
        <v/>
      </c>
      <c r="N73" s="29"/>
      <c r="O73" s="29"/>
      <c r="P73" s="32" t="str">
        <f aca="false">IF(OR($B73="",M73=""),"",IF(N73="No",IF(M73="ST","I","L"),IF(O73="Yes",IF(M73="ST","G","J"),IF(M73="ST","H","K"))))</f>
        <v/>
      </c>
      <c r="Q73" s="32" t="str">
        <f aca="false">IF($B73="","",IF(AND(ISNUMBER(J73),ISNUMBER(K73),J73&lt;&gt;K73),"CHECK: proceeds &lt;&gt; FMV",""))</f>
        <v/>
      </c>
      <c r="R73" s="32" t="str">
        <f aca="false">IF($B73="","",IF(OR(NOT(ISNUMBER(B73)),B73&lt;46023,B73&gt;46387),"OUT OF 2026",IF(NOT(ISNUMBER(D73)),"NEEDS ACQUIRED DATE","OK")))</f>
        <v/>
      </c>
      <c r="S73" s="29"/>
      <c r="T73" s="29"/>
    </row>
    <row r="74" customFormat="false" ht="15" hidden="false" customHeight="false" outlineLevel="0" collapsed="false">
      <c r="A74" s="27" t="n">
        <v>71</v>
      </c>
      <c r="B74" s="28"/>
      <c r="C74" s="29"/>
      <c r="D74" s="28"/>
      <c r="E74" s="29"/>
      <c r="F74" s="29"/>
      <c r="G74" s="38"/>
      <c r="H74" s="30"/>
      <c r="I74" s="30"/>
      <c r="J74" s="30"/>
      <c r="K74" s="30"/>
      <c r="L74" s="31" t="str">
        <f aca="false">IF($B74="","",K74-H74-I74)</f>
        <v/>
      </c>
      <c r="M74" s="32" t="str">
        <f aca="false">IF($B74="","",IF(AND(ISNUMBER(D74),ISNUMBER(B74)),IF((B74-D74)&gt;365,"LT","ST"),""))</f>
        <v/>
      </c>
      <c r="N74" s="29"/>
      <c r="O74" s="29"/>
      <c r="P74" s="32" t="str">
        <f aca="false">IF(OR($B74="",M74=""),"",IF(N74="No",IF(M74="ST","I","L"),IF(O74="Yes",IF(M74="ST","G","J"),IF(M74="ST","H","K"))))</f>
        <v/>
      </c>
      <c r="Q74" s="32" t="str">
        <f aca="false">IF($B74="","",IF(AND(ISNUMBER(J74),ISNUMBER(K74),J74&lt;&gt;K74),"CHECK: proceeds &lt;&gt; FMV",""))</f>
        <v/>
      </c>
      <c r="R74" s="32" t="str">
        <f aca="false">IF($B74="","",IF(OR(NOT(ISNUMBER(B74)),B74&lt;46023,B74&gt;46387),"OUT OF 2026",IF(NOT(ISNUMBER(D74)),"NEEDS ACQUIRED DATE","OK")))</f>
        <v/>
      </c>
      <c r="S74" s="29"/>
      <c r="T74" s="29"/>
    </row>
    <row r="75" customFormat="false" ht="15" hidden="false" customHeight="false" outlineLevel="0" collapsed="false">
      <c r="A75" s="27" t="n">
        <v>72</v>
      </c>
      <c r="B75" s="28"/>
      <c r="C75" s="29"/>
      <c r="D75" s="28"/>
      <c r="E75" s="29"/>
      <c r="F75" s="29"/>
      <c r="G75" s="38"/>
      <c r="H75" s="30"/>
      <c r="I75" s="30"/>
      <c r="J75" s="30"/>
      <c r="K75" s="30"/>
      <c r="L75" s="31" t="str">
        <f aca="false">IF($B75="","",K75-H75-I75)</f>
        <v/>
      </c>
      <c r="M75" s="32" t="str">
        <f aca="false">IF($B75="","",IF(AND(ISNUMBER(D75),ISNUMBER(B75)),IF((B75-D75)&gt;365,"LT","ST"),""))</f>
        <v/>
      </c>
      <c r="N75" s="29"/>
      <c r="O75" s="29"/>
      <c r="P75" s="32" t="str">
        <f aca="false">IF(OR($B75="",M75=""),"",IF(N75="No",IF(M75="ST","I","L"),IF(O75="Yes",IF(M75="ST","G","J"),IF(M75="ST","H","K"))))</f>
        <v/>
      </c>
      <c r="Q75" s="32" t="str">
        <f aca="false">IF($B75="","",IF(AND(ISNUMBER(J75),ISNUMBER(K75),J75&lt;&gt;K75),"CHECK: proceeds &lt;&gt; FMV",""))</f>
        <v/>
      </c>
      <c r="R75" s="32" t="str">
        <f aca="false">IF($B75="","",IF(OR(NOT(ISNUMBER(B75)),B75&lt;46023,B75&gt;46387),"OUT OF 2026",IF(NOT(ISNUMBER(D75)),"NEEDS ACQUIRED DATE","OK")))</f>
        <v/>
      </c>
      <c r="S75" s="29"/>
      <c r="T75" s="29"/>
    </row>
    <row r="76" customFormat="false" ht="15" hidden="false" customHeight="false" outlineLevel="0" collapsed="false">
      <c r="A76" s="27" t="n">
        <v>73</v>
      </c>
      <c r="B76" s="28"/>
      <c r="C76" s="29"/>
      <c r="D76" s="28"/>
      <c r="E76" s="29"/>
      <c r="F76" s="29"/>
      <c r="G76" s="38"/>
      <c r="H76" s="30"/>
      <c r="I76" s="30"/>
      <c r="J76" s="30"/>
      <c r="K76" s="30"/>
      <c r="L76" s="31" t="str">
        <f aca="false">IF($B76="","",K76-H76-I76)</f>
        <v/>
      </c>
      <c r="M76" s="32" t="str">
        <f aca="false">IF($B76="","",IF(AND(ISNUMBER(D76),ISNUMBER(B76)),IF((B76-D76)&gt;365,"LT","ST"),""))</f>
        <v/>
      </c>
      <c r="N76" s="29"/>
      <c r="O76" s="29"/>
      <c r="P76" s="32" t="str">
        <f aca="false">IF(OR($B76="",M76=""),"",IF(N76="No",IF(M76="ST","I","L"),IF(O76="Yes",IF(M76="ST","G","J"),IF(M76="ST","H","K"))))</f>
        <v/>
      </c>
      <c r="Q76" s="32" t="str">
        <f aca="false">IF($B76="","",IF(AND(ISNUMBER(J76),ISNUMBER(K76),J76&lt;&gt;K76),"CHECK: proceeds &lt;&gt; FMV",""))</f>
        <v/>
      </c>
      <c r="R76" s="32" t="str">
        <f aca="false">IF($B76="","",IF(OR(NOT(ISNUMBER(B76)),B76&lt;46023,B76&gt;46387),"OUT OF 2026",IF(NOT(ISNUMBER(D76)),"NEEDS ACQUIRED DATE","OK")))</f>
        <v/>
      </c>
      <c r="S76" s="29"/>
      <c r="T76" s="29"/>
    </row>
    <row r="77" customFormat="false" ht="15" hidden="false" customHeight="false" outlineLevel="0" collapsed="false">
      <c r="A77" s="27" t="n">
        <v>74</v>
      </c>
      <c r="B77" s="28"/>
      <c r="C77" s="29"/>
      <c r="D77" s="28"/>
      <c r="E77" s="29"/>
      <c r="F77" s="29"/>
      <c r="G77" s="38"/>
      <c r="H77" s="30"/>
      <c r="I77" s="30"/>
      <c r="J77" s="30"/>
      <c r="K77" s="30"/>
      <c r="L77" s="31" t="str">
        <f aca="false">IF($B77="","",K77-H77-I77)</f>
        <v/>
      </c>
      <c r="M77" s="32" t="str">
        <f aca="false">IF($B77="","",IF(AND(ISNUMBER(D77),ISNUMBER(B77)),IF((B77-D77)&gt;365,"LT","ST"),""))</f>
        <v/>
      </c>
      <c r="N77" s="29"/>
      <c r="O77" s="29"/>
      <c r="P77" s="32" t="str">
        <f aca="false">IF(OR($B77="",M77=""),"",IF(N77="No",IF(M77="ST","I","L"),IF(O77="Yes",IF(M77="ST","G","J"),IF(M77="ST","H","K"))))</f>
        <v/>
      </c>
      <c r="Q77" s="32" t="str">
        <f aca="false">IF($B77="","",IF(AND(ISNUMBER(J77),ISNUMBER(K77),J77&lt;&gt;K77),"CHECK: proceeds &lt;&gt; FMV",""))</f>
        <v/>
      </c>
      <c r="R77" s="32" t="str">
        <f aca="false">IF($B77="","",IF(OR(NOT(ISNUMBER(B77)),B77&lt;46023,B77&gt;46387),"OUT OF 2026",IF(NOT(ISNUMBER(D77)),"NEEDS ACQUIRED DATE","OK")))</f>
        <v/>
      </c>
      <c r="S77" s="29"/>
      <c r="T77" s="29"/>
    </row>
    <row r="78" customFormat="false" ht="15" hidden="false" customHeight="false" outlineLevel="0" collapsed="false">
      <c r="A78" s="27" t="n">
        <v>75</v>
      </c>
      <c r="B78" s="28"/>
      <c r="C78" s="29"/>
      <c r="D78" s="28"/>
      <c r="E78" s="29"/>
      <c r="F78" s="29"/>
      <c r="G78" s="38"/>
      <c r="H78" s="30"/>
      <c r="I78" s="30"/>
      <c r="J78" s="30"/>
      <c r="K78" s="30"/>
      <c r="L78" s="31" t="str">
        <f aca="false">IF($B78="","",K78-H78-I78)</f>
        <v/>
      </c>
      <c r="M78" s="32" t="str">
        <f aca="false">IF($B78="","",IF(AND(ISNUMBER(D78),ISNUMBER(B78)),IF((B78-D78)&gt;365,"LT","ST"),""))</f>
        <v/>
      </c>
      <c r="N78" s="29"/>
      <c r="O78" s="29"/>
      <c r="P78" s="32" t="str">
        <f aca="false">IF(OR($B78="",M78=""),"",IF(N78="No",IF(M78="ST","I","L"),IF(O78="Yes",IF(M78="ST","G","J"),IF(M78="ST","H","K"))))</f>
        <v/>
      </c>
      <c r="Q78" s="32" t="str">
        <f aca="false">IF($B78="","",IF(AND(ISNUMBER(J78),ISNUMBER(K78),J78&lt;&gt;K78),"CHECK: proceeds &lt;&gt; FMV",""))</f>
        <v/>
      </c>
      <c r="R78" s="32" t="str">
        <f aca="false">IF($B78="","",IF(OR(NOT(ISNUMBER(B78)),B78&lt;46023,B78&gt;46387),"OUT OF 2026",IF(NOT(ISNUMBER(D78)),"NEEDS ACQUIRED DATE","OK")))</f>
        <v/>
      </c>
      <c r="S78" s="29"/>
      <c r="T78" s="29"/>
    </row>
    <row r="79" customFormat="false" ht="15" hidden="false" customHeight="false" outlineLevel="0" collapsed="false">
      <c r="A79" s="27" t="n">
        <v>76</v>
      </c>
      <c r="B79" s="28"/>
      <c r="C79" s="29"/>
      <c r="D79" s="28"/>
      <c r="E79" s="29"/>
      <c r="F79" s="29"/>
      <c r="G79" s="38"/>
      <c r="H79" s="30"/>
      <c r="I79" s="30"/>
      <c r="J79" s="30"/>
      <c r="K79" s="30"/>
      <c r="L79" s="31" t="str">
        <f aca="false">IF($B79="","",K79-H79-I79)</f>
        <v/>
      </c>
      <c r="M79" s="32" t="str">
        <f aca="false">IF($B79="","",IF(AND(ISNUMBER(D79),ISNUMBER(B79)),IF((B79-D79)&gt;365,"LT","ST"),""))</f>
        <v/>
      </c>
      <c r="N79" s="29"/>
      <c r="O79" s="29"/>
      <c r="P79" s="32" t="str">
        <f aca="false">IF(OR($B79="",M79=""),"",IF(N79="No",IF(M79="ST","I","L"),IF(O79="Yes",IF(M79="ST","G","J"),IF(M79="ST","H","K"))))</f>
        <v/>
      </c>
      <c r="Q79" s="32" t="str">
        <f aca="false">IF($B79="","",IF(AND(ISNUMBER(J79),ISNUMBER(K79),J79&lt;&gt;K79),"CHECK: proceeds &lt;&gt; FMV",""))</f>
        <v/>
      </c>
      <c r="R79" s="32" t="str">
        <f aca="false">IF($B79="","",IF(OR(NOT(ISNUMBER(B79)),B79&lt;46023,B79&gt;46387),"OUT OF 2026",IF(NOT(ISNUMBER(D79)),"NEEDS ACQUIRED DATE","OK")))</f>
        <v/>
      </c>
      <c r="S79" s="29"/>
      <c r="T79" s="29"/>
    </row>
    <row r="80" customFormat="false" ht="15" hidden="false" customHeight="false" outlineLevel="0" collapsed="false">
      <c r="A80" s="27" t="n">
        <v>77</v>
      </c>
      <c r="B80" s="28"/>
      <c r="C80" s="29"/>
      <c r="D80" s="28"/>
      <c r="E80" s="29"/>
      <c r="F80" s="29"/>
      <c r="G80" s="38"/>
      <c r="H80" s="30"/>
      <c r="I80" s="30"/>
      <c r="J80" s="30"/>
      <c r="K80" s="30"/>
      <c r="L80" s="31" t="str">
        <f aca="false">IF($B80="","",K80-H80-I80)</f>
        <v/>
      </c>
      <c r="M80" s="32" t="str">
        <f aca="false">IF($B80="","",IF(AND(ISNUMBER(D80),ISNUMBER(B80)),IF((B80-D80)&gt;365,"LT","ST"),""))</f>
        <v/>
      </c>
      <c r="N80" s="29"/>
      <c r="O80" s="29"/>
      <c r="P80" s="32" t="str">
        <f aca="false">IF(OR($B80="",M80=""),"",IF(N80="No",IF(M80="ST","I","L"),IF(O80="Yes",IF(M80="ST","G","J"),IF(M80="ST","H","K"))))</f>
        <v/>
      </c>
      <c r="Q80" s="32" t="str">
        <f aca="false">IF($B80="","",IF(AND(ISNUMBER(J80),ISNUMBER(K80),J80&lt;&gt;K80),"CHECK: proceeds &lt;&gt; FMV",""))</f>
        <v/>
      </c>
      <c r="R80" s="32" t="str">
        <f aca="false">IF($B80="","",IF(OR(NOT(ISNUMBER(B80)),B80&lt;46023,B80&gt;46387),"OUT OF 2026",IF(NOT(ISNUMBER(D80)),"NEEDS ACQUIRED DATE","OK")))</f>
        <v/>
      </c>
      <c r="S80" s="29"/>
      <c r="T80" s="29"/>
    </row>
    <row r="81" customFormat="false" ht="15" hidden="false" customHeight="false" outlineLevel="0" collapsed="false">
      <c r="A81" s="27" t="n">
        <v>78</v>
      </c>
      <c r="B81" s="28"/>
      <c r="C81" s="29"/>
      <c r="D81" s="28"/>
      <c r="E81" s="29"/>
      <c r="F81" s="29"/>
      <c r="G81" s="38"/>
      <c r="H81" s="30"/>
      <c r="I81" s="30"/>
      <c r="J81" s="30"/>
      <c r="K81" s="30"/>
      <c r="L81" s="31" t="str">
        <f aca="false">IF($B81="","",K81-H81-I81)</f>
        <v/>
      </c>
      <c r="M81" s="32" t="str">
        <f aca="false">IF($B81="","",IF(AND(ISNUMBER(D81),ISNUMBER(B81)),IF((B81-D81)&gt;365,"LT","ST"),""))</f>
        <v/>
      </c>
      <c r="N81" s="29"/>
      <c r="O81" s="29"/>
      <c r="P81" s="32" t="str">
        <f aca="false">IF(OR($B81="",M81=""),"",IF(N81="No",IF(M81="ST","I","L"),IF(O81="Yes",IF(M81="ST","G","J"),IF(M81="ST","H","K"))))</f>
        <v/>
      </c>
      <c r="Q81" s="32" t="str">
        <f aca="false">IF($B81="","",IF(AND(ISNUMBER(J81),ISNUMBER(K81),J81&lt;&gt;K81),"CHECK: proceeds &lt;&gt; FMV",""))</f>
        <v/>
      </c>
      <c r="R81" s="32" t="str">
        <f aca="false">IF($B81="","",IF(OR(NOT(ISNUMBER(B81)),B81&lt;46023,B81&gt;46387),"OUT OF 2026",IF(NOT(ISNUMBER(D81)),"NEEDS ACQUIRED DATE","OK")))</f>
        <v/>
      </c>
      <c r="S81" s="29"/>
      <c r="T81" s="29"/>
    </row>
    <row r="82" customFormat="false" ht="15" hidden="false" customHeight="false" outlineLevel="0" collapsed="false">
      <c r="A82" s="27" t="n">
        <v>79</v>
      </c>
      <c r="B82" s="28"/>
      <c r="C82" s="29"/>
      <c r="D82" s="28"/>
      <c r="E82" s="29"/>
      <c r="F82" s="29"/>
      <c r="G82" s="38"/>
      <c r="H82" s="30"/>
      <c r="I82" s="30"/>
      <c r="J82" s="30"/>
      <c r="K82" s="30"/>
      <c r="L82" s="31" t="str">
        <f aca="false">IF($B82="","",K82-H82-I82)</f>
        <v/>
      </c>
      <c r="M82" s="32" t="str">
        <f aca="false">IF($B82="","",IF(AND(ISNUMBER(D82),ISNUMBER(B82)),IF((B82-D82)&gt;365,"LT","ST"),""))</f>
        <v/>
      </c>
      <c r="N82" s="29"/>
      <c r="O82" s="29"/>
      <c r="P82" s="32" t="str">
        <f aca="false">IF(OR($B82="",M82=""),"",IF(N82="No",IF(M82="ST","I","L"),IF(O82="Yes",IF(M82="ST","G","J"),IF(M82="ST","H","K"))))</f>
        <v/>
      </c>
      <c r="Q82" s="32" t="str">
        <f aca="false">IF($B82="","",IF(AND(ISNUMBER(J82),ISNUMBER(K82),J82&lt;&gt;K82),"CHECK: proceeds &lt;&gt; FMV",""))</f>
        <v/>
      </c>
      <c r="R82" s="32" t="str">
        <f aca="false">IF($B82="","",IF(OR(NOT(ISNUMBER(B82)),B82&lt;46023,B82&gt;46387),"OUT OF 2026",IF(NOT(ISNUMBER(D82)),"NEEDS ACQUIRED DATE","OK")))</f>
        <v/>
      </c>
      <c r="S82" s="29"/>
      <c r="T82" s="29"/>
    </row>
    <row r="83" customFormat="false" ht="15" hidden="false" customHeight="false" outlineLevel="0" collapsed="false">
      <c r="A83" s="27" t="n">
        <v>80</v>
      </c>
      <c r="B83" s="28"/>
      <c r="C83" s="29"/>
      <c r="D83" s="28"/>
      <c r="E83" s="29"/>
      <c r="F83" s="29"/>
      <c r="G83" s="38"/>
      <c r="H83" s="30"/>
      <c r="I83" s="30"/>
      <c r="J83" s="30"/>
      <c r="K83" s="30"/>
      <c r="L83" s="31" t="str">
        <f aca="false">IF($B83="","",K83-H83-I83)</f>
        <v/>
      </c>
      <c r="M83" s="32" t="str">
        <f aca="false">IF($B83="","",IF(AND(ISNUMBER(D83),ISNUMBER(B83)),IF((B83-D83)&gt;365,"LT","ST"),""))</f>
        <v/>
      </c>
      <c r="N83" s="29"/>
      <c r="O83" s="29"/>
      <c r="P83" s="32" t="str">
        <f aca="false">IF(OR($B83="",M83=""),"",IF(N83="No",IF(M83="ST","I","L"),IF(O83="Yes",IF(M83="ST","G","J"),IF(M83="ST","H","K"))))</f>
        <v/>
      </c>
      <c r="Q83" s="32" t="str">
        <f aca="false">IF($B83="","",IF(AND(ISNUMBER(J83),ISNUMBER(K83),J83&lt;&gt;K83),"CHECK: proceeds &lt;&gt; FMV",""))</f>
        <v/>
      </c>
      <c r="R83" s="32" t="str">
        <f aca="false">IF($B83="","",IF(OR(NOT(ISNUMBER(B83)),B83&lt;46023,B83&gt;46387),"OUT OF 2026",IF(NOT(ISNUMBER(D83)),"NEEDS ACQUIRED DATE","OK")))</f>
        <v/>
      </c>
      <c r="S83" s="29"/>
      <c r="T83" s="29"/>
    </row>
    <row r="84" customFormat="false" ht="15" hidden="false" customHeight="false" outlineLevel="0" collapsed="false">
      <c r="A84" s="27" t="n">
        <v>81</v>
      </c>
      <c r="B84" s="28"/>
      <c r="C84" s="29"/>
      <c r="D84" s="28"/>
      <c r="E84" s="29"/>
      <c r="F84" s="29"/>
      <c r="G84" s="38"/>
      <c r="H84" s="30"/>
      <c r="I84" s="30"/>
      <c r="J84" s="30"/>
      <c r="K84" s="30"/>
      <c r="L84" s="31" t="str">
        <f aca="false">IF($B84="","",K84-H84-I84)</f>
        <v/>
      </c>
      <c r="M84" s="32" t="str">
        <f aca="false">IF($B84="","",IF(AND(ISNUMBER(D84),ISNUMBER(B84)),IF((B84-D84)&gt;365,"LT","ST"),""))</f>
        <v/>
      </c>
      <c r="N84" s="29"/>
      <c r="O84" s="29"/>
      <c r="P84" s="32" t="str">
        <f aca="false">IF(OR($B84="",M84=""),"",IF(N84="No",IF(M84="ST","I","L"),IF(O84="Yes",IF(M84="ST","G","J"),IF(M84="ST","H","K"))))</f>
        <v/>
      </c>
      <c r="Q84" s="32" t="str">
        <f aca="false">IF($B84="","",IF(AND(ISNUMBER(J84),ISNUMBER(K84),J84&lt;&gt;K84),"CHECK: proceeds &lt;&gt; FMV",""))</f>
        <v/>
      </c>
      <c r="R84" s="32" t="str">
        <f aca="false">IF($B84="","",IF(OR(NOT(ISNUMBER(B84)),B84&lt;46023,B84&gt;46387),"OUT OF 2026",IF(NOT(ISNUMBER(D84)),"NEEDS ACQUIRED DATE","OK")))</f>
        <v/>
      </c>
      <c r="S84" s="29"/>
      <c r="T84" s="29"/>
    </row>
    <row r="85" customFormat="false" ht="15" hidden="false" customHeight="false" outlineLevel="0" collapsed="false">
      <c r="A85" s="27" t="n">
        <v>82</v>
      </c>
      <c r="B85" s="28"/>
      <c r="C85" s="29"/>
      <c r="D85" s="28"/>
      <c r="E85" s="29"/>
      <c r="F85" s="29"/>
      <c r="G85" s="38"/>
      <c r="H85" s="30"/>
      <c r="I85" s="30"/>
      <c r="J85" s="30"/>
      <c r="K85" s="30"/>
      <c r="L85" s="31" t="str">
        <f aca="false">IF($B85="","",K85-H85-I85)</f>
        <v/>
      </c>
      <c r="M85" s="32" t="str">
        <f aca="false">IF($B85="","",IF(AND(ISNUMBER(D85),ISNUMBER(B85)),IF((B85-D85)&gt;365,"LT","ST"),""))</f>
        <v/>
      </c>
      <c r="N85" s="29"/>
      <c r="O85" s="29"/>
      <c r="P85" s="32" t="str">
        <f aca="false">IF(OR($B85="",M85=""),"",IF(N85="No",IF(M85="ST","I","L"),IF(O85="Yes",IF(M85="ST","G","J"),IF(M85="ST","H","K"))))</f>
        <v/>
      </c>
      <c r="Q85" s="32" t="str">
        <f aca="false">IF($B85="","",IF(AND(ISNUMBER(J85),ISNUMBER(K85),J85&lt;&gt;K85),"CHECK: proceeds &lt;&gt; FMV",""))</f>
        <v/>
      </c>
      <c r="R85" s="32" t="str">
        <f aca="false">IF($B85="","",IF(OR(NOT(ISNUMBER(B85)),B85&lt;46023,B85&gt;46387),"OUT OF 2026",IF(NOT(ISNUMBER(D85)),"NEEDS ACQUIRED DATE","OK")))</f>
        <v/>
      </c>
      <c r="S85" s="29"/>
      <c r="T85" s="29"/>
    </row>
    <row r="86" customFormat="false" ht="15" hidden="false" customHeight="false" outlineLevel="0" collapsed="false">
      <c r="A86" s="27" t="n">
        <v>83</v>
      </c>
      <c r="B86" s="28"/>
      <c r="C86" s="29"/>
      <c r="D86" s="28"/>
      <c r="E86" s="29"/>
      <c r="F86" s="29"/>
      <c r="G86" s="38"/>
      <c r="H86" s="30"/>
      <c r="I86" s="30"/>
      <c r="J86" s="30"/>
      <c r="K86" s="30"/>
      <c r="L86" s="31" t="str">
        <f aca="false">IF($B86="","",K86-H86-I86)</f>
        <v/>
      </c>
      <c r="M86" s="32" t="str">
        <f aca="false">IF($B86="","",IF(AND(ISNUMBER(D86),ISNUMBER(B86)),IF((B86-D86)&gt;365,"LT","ST"),""))</f>
        <v/>
      </c>
      <c r="N86" s="29"/>
      <c r="O86" s="29"/>
      <c r="P86" s="32" t="str">
        <f aca="false">IF(OR($B86="",M86=""),"",IF(N86="No",IF(M86="ST","I","L"),IF(O86="Yes",IF(M86="ST","G","J"),IF(M86="ST","H","K"))))</f>
        <v/>
      </c>
      <c r="Q86" s="32" t="str">
        <f aca="false">IF($B86="","",IF(AND(ISNUMBER(J86),ISNUMBER(K86),J86&lt;&gt;K86),"CHECK: proceeds &lt;&gt; FMV",""))</f>
        <v/>
      </c>
      <c r="R86" s="32" t="str">
        <f aca="false">IF($B86="","",IF(OR(NOT(ISNUMBER(B86)),B86&lt;46023,B86&gt;46387),"OUT OF 2026",IF(NOT(ISNUMBER(D86)),"NEEDS ACQUIRED DATE","OK")))</f>
        <v/>
      </c>
      <c r="S86" s="29"/>
      <c r="T86" s="29"/>
    </row>
    <row r="87" customFormat="false" ht="15" hidden="false" customHeight="false" outlineLevel="0" collapsed="false">
      <c r="A87" s="27" t="n">
        <v>84</v>
      </c>
      <c r="B87" s="28"/>
      <c r="C87" s="29"/>
      <c r="D87" s="28"/>
      <c r="E87" s="29"/>
      <c r="F87" s="29"/>
      <c r="G87" s="38"/>
      <c r="H87" s="30"/>
      <c r="I87" s="30"/>
      <c r="J87" s="30"/>
      <c r="K87" s="30"/>
      <c r="L87" s="31" t="str">
        <f aca="false">IF($B87="","",K87-H87-I87)</f>
        <v/>
      </c>
      <c r="M87" s="32" t="str">
        <f aca="false">IF($B87="","",IF(AND(ISNUMBER(D87),ISNUMBER(B87)),IF((B87-D87)&gt;365,"LT","ST"),""))</f>
        <v/>
      </c>
      <c r="N87" s="29"/>
      <c r="O87" s="29"/>
      <c r="P87" s="32" t="str">
        <f aca="false">IF(OR($B87="",M87=""),"",IF(N87="No",IF(M87="ST","I","L"),IF(O87="Yes",IF(M87="ST","G","J"),IF(M87="ST","H","K"))))</f>
        <v/>
      </c>
      <c r="Q87" s="32" t="str">
        <f aca="false">IF($B87="","",IF(AND(ISNUMBER(J87),ISNUMBER(K87),J87&lt;&gt;K87),"CHECK: proceeds &lt;&gt; FMV",""))</f>
        <v/>
      </c>
      <c r="R87" s="32" t="str">
        <f aca="false">IF($B87="","",IF(OR(NOT(ISNUMBER(B87)),B87&lt;46023,B87&gt;46387),"OUT OF 2026",IF(NOT(ISNUMBER(D87)),"NEEDS ACQUIRED DATE","OK")))</f>
        <v/>
      </c>
      <c r="S87" s="29"/>
      <c r="T87" s="29"/>
    </row>
    <row r="88" customFormat="false" ht="15" hidden="false" customHeight="false" outlineLevel="0" collapsed="false">
      <c r="A88" s="27" t="n">
        <v>85</v>
      </c>
      <c r="B88" s="28"/>
      <c r="C88" s="29"/>
      <c r="D88" s="28"/>
      <c r="E88" s="29"/>
      <c r="F88" s="29"/>
      <c r="G88" s="38"/>
      <c r="H88" s="30"/>
      <c r="I88" s="30"/>
      <c r="J88" s="30"/>
      <c r="K88" s="30"/>
      <c r="L88" s="31" t="str">
        <f aca="false">IF($B88="","",K88-H88-I88)</f>
        <v/>
      </c>
      <c r="M88" s="32" t="str">
        <f aca="false">IF($B88="","",IF(AND(ISNUMBER(D88),ISNUMBER(B88)),IF((B88-D88)&gt;365,"LT","ST"),""))</f>
        <v/>
      </c>
      <c r="N88" s="29"/>
      <c r="O88" s="29"/>
      <c r="P88" s="32" t="str">
        <f aca="false">IF(OR($B88="",M88=""),"",IF(N88="No",IF(M88="ST","I","L"),IF(O88="Yes",IF(M88="ST","G","J"),IF(M88="ST","H","K"))))</f>
        <v/>
      </c>
      <c r="Q88" s="32" t="str">
        <f aca="false">IF($B88="","",IF(AND(ISNUMBER(J88),ISNUMBER(K88),J88&lt;&gt;K88),"CHECK: proceeds &lt;&gt; FMV",""))</f>
        <v/>
      </c>
      <c r="R88" s="32" t="str">
        <f aca="false">IF($B88="","",IF(OR(NOT(ISNUMBER(B88)),B88&lt;46023,B88&gt;46387),"OUT OF 2026",IF(NOT(ISNUMBER(D88)),"NEEDS ACQUIRED DATE","OK")))</f>
        <v/>
      </c>
      <c r="S88" s="29"/>
      <c r="T88" s="29"/>
    </row>
    <row r="89" customFormat="false" ht="15" hidden="false" customHeight="false" outlineLevel="0" collapsed="false">
      <c r="A89" s="27" t="n">
        <v>86</v>
      </c>
      <c r="B89" s="28"/>
      <c r="C89" s="29"/>
      <c r="D89" s="28"/>
      <c r="E89" s="29"/>
      <c r="F89" s="29"/>
      <c r="G89" s="38"/>
      <c r="H89" s="30"/>
      <c r="I89" s="30"/>
      <c r="J89" s="30"/>
      <c r="K89" s="30"/>
      <c r="L89" s="31" t="str">
        <f aca="false">IF($B89="","",K89-H89-I89)</f>
        <v/>
      </c>
      <c r="M89" s="32" t="str">
        <f aca="false">IF($B89="","",IF(AND(ISNUMBER(D89),ISNUMBER(B89)),IF((B89-D89)&gt;365,"LT","ST"),""))</f>
        <v/>
      </c>
      <c r="N89" s="29"/>
      <c r="O89" s="29"/>
      <c r="P89" s="32" t="str">
        <f aca="false">IF(OR($B89="",M89=""),"",IF(N89="No",IF(M89="ST","I","L"),IF(O89="Yes",IF(M89="ST","G","J"),IF(M89="ST","H","K"))))</f>
        <v/>
      </c>
      <c r="Q89" s="32" t="str">
        <f aca="false">IF($B89="","",IF(AND(ISNUMBER(J89),ISNUMBER(K89),J89&lt;&gt;K89),"CHECK: proceeds &lt;&gt; FMV",""))</f>
        <v/>
      </c>
      <c r="R89" s="32" t="str">
        <f aca="false">IF($B89="","",IF(OR(NOT(ISNUMBER(B89)),B89&lt;46023,B89&gt;46387),"OUT OF 2026",IF(NOT(ISNUMBER(D89)),"NEEDS ACQUIRED DATE","OK")))</f>
        <v/>
      </c>
      <c r="S89" s="29"/>
      <c r="T89" s="29"/>
    </row>
    <row r="90" customFormat="false" ht="15" hidden="false" customHeight="false" outlineLevel="0" collapsed="false">
      <c r="A90" s="27" t="n">
        <v>87</v>
      </c>
      <c r="B90" s="28"/>
      <c r="C90" s="29"/>
      <c r="D90" s="28"/>
      <c r="E90" s="29"/>
      <c r="F90" s="29"/>
      <c r="G90" s="38"/>
      <c r="H90" s="30"/>
      <c r="I90" s="30"/>
      <c r="J90" s="30"/>
      <c r="K90" s="30"/>
      <c r="L90" s="31" t="str">
        <f aca="false">IF($B90="","",K90-H90-I90)</f>
        <v/>
      </c>
      <c r="M90" s="32" t="str">
        <f aca="false">IF($B90="","",IF(AND(ISNUMBER(D90),ISNUMBER(B90)),IF((B90-D90)&gt;365,"LT","ST"),""))</f>
        <v/>
      </c>
      <c r="N90" s="29"/>
      <c r="O90" s="29"/>
      <c r="P90" s="32" t="str">
        <f aca="false">IF(OR($B90="",M90=""),"",IF(N90="No",IF(M90="ST","I","L"),IF(O90="Yes",IF(M90="ST","G","J"),IF(M90="ST","H","K"))))</f>
        <v/>
      </c>
      <c r="Q90" s="32" t="str">
        <f aca="false">IF($B90="","",IF(AND(ISNUMBER(J90),ISNUMBER(K90),J90&lt;&gt;K90),"CHECK: proceeds &lt;&gt; FMV",""))</f>
        <v/>
      </c>
      <c r="R90" s="32" t="str">
        <f aca="false">IF($B90="","",IF(OR(NOT(ISNUMBER(B90)),B90&lt;46023,B90&gt;46387),"OUT OF 2026",IF(NOT(ISNUMBER(D90)),"NEEDS ACQUIRED DATE","OK")))</f>
        <v/>
      </c>
      <c r="S90" s="29"/>
      <c r="T90" s="29"/>
    </row>
    <row r="91" customFormat="false" ht="15" hidden="false" customHeight="false" outlineLevel="0" collapsed="false">
      <c r="A91" s="27" t="n">
        <v>88</v>
      </c>
      <c r="B91" s="28"/>
      <c r="C91" s="29"/>
      <c r="D91" s="28"/>
      <c r="E91" s="29"/>
      <c r="F91" s="29"/>
      <c r="G91" s="38"/>
      <c r="H91" s="30"/>
      <c r="I91" s="30"/>
      <c r="J91" s="30"/>
      <c r="K91" s="30"/>
      <c r="L91" s="31" t="str">
        <f aca="false">IF($B91="","",K91-H91-I91)</f>
        <v/>
      </c>
      <c r="M91" s="32" t="str">
        <f aca="false">IF($B91="","",IF(AND(ISNUMBER(D91),ISNUMBER(B91)),IF((B91-D91)&gt;365,"LT","ST"),""))</f>
        <v/>
      </c>
      <c r="N91" s="29"/>
      <c r="O91" s="29"/>
      <c r="P91" s="32" t="str">
        <f aca="false">IF(OR($B91="",M91=""),"",IF(N91="No",IF(M91="ST","I","L"),IF(O91="Yes",IF(M91="ST","G","J"),IF(M91="ST","H","K"))))</f>
        <v/>
      </c>
      <c r="Q91" s="32" t="str">
        <f aca="false">IF($B91="","",IF(AND(ISNUMBER(J91),ISNUMBER(K91),J91&lt;&gt;K91),"CHECK: proceeds &lt;&gt; FMV",""))</f>
        <v/>
      </c>
      <c r="R91" s="32" t="str">
        <f aca="false">IF($B91="","",IF(OR(NOT(ISNUMBER(B91)),B91&lt;46023,B91&gt;46387),"OUT OF 2026",IF(NOT(ISNUMBER(D91)),"NEEDS ACQUIRED DATE","OK")))</f>
        <v/>
      </c>
      <c r="S91" s="29"/>
      <c r="T91" s="29"/>
    </row>
    <row r="92" customFormat="false" ht="15" hidden="false" customHeight="false" outlineLevel="0" collapsed="false">
      <c r="A92" s="27" t="n">
        <v>89</v>
      </c>
      <c r="B92" s="28"/>
      <c r="C92" s="29"/>
      <c r="D92" s="28"/>
      <c r="E92" s="29"/>
      <c r="F92" s="29"/>
      <c r="G92" s="38"/>
      <c r="H92" s="30"/>
      <c r="I92" s="30"/>
      <c r="J92" s="30"/>
      <c r="K92" s="30"/>
      <c r="L92" s="31" t="str">
        <f aca="false">IF($B92="","",K92-H92-I92)</f>
        <v/>
      </c>
      <c r="M92" s="32" t="str">
        <f aca="false">IF($B92="","",IF(AND(ISNUMBER(D92),ISNUMBER(B92)),IF((B92-D92)&gt;365,"LT","ST"),""))</f>
        <v/>
      </c>
      <c r="N92" s="29"/>
      <c r="O92" s="29"/>
      <c r="P92" s="32" t="str">
        <f aca="false">IF(OR($B92="",M92=""),"",IF(N92="No",IF(M92="ST","I","L"),IF(O92="Yes",IF(M92="ST","G","J"),IF(M92="ST","H","K"))))</f>
        <v/>
      </c>
      <c r="Q92" s="32" t="str">
        <f aca="false">IF($B92="","",IF(AND(ISNUMBER(J92),ISNUMBER(K92),J92&lt;&gt;K92),"CHECK: proceeds &lt;&gt; FMV",""))</f>
        <v/>
      </c>
      <c r="R92" s="32" t="str">
        <f aca="false">IF($B92="","",IF(OR(NOT(ISNUMBER(B92)),B92&lt;46023,B92&gt;46387),"OUT OF 2026",IF(NOT(ISNUMBER(D92)),"NEEDS ACQUIRED DATE","OK")))</f>
        <v/>
      </c>
      <c r="S92" s="29"/>
      <c r="T92" s="29"/>
    </row>
    <row r="93" customFormat="false" ht="15" hidden="false" customHeight="false" outlineLevel="0" collapsed="false">
      <c r="A93" s="27" t="n">
        <v>90</v>
      </c>
      <c r="B93" s="28"/>
      <c r="C93" s="29"/>
      <c r="D93" s="28"/>
      <c r="E93" s="29"/>
      <c r="F93" s="29"/>
      <c r="G93" s="38"/>
      <c r="H93" s="30"/>
      <c r="I93" s="30"/>
      <c r="J93" s="30"/>
      <c r="K93" s="30"/>
      <c r="L93" s="31" t="str">
        <f aca="false">IF($B93="","",K93-H93-I93)</f>
        <v/>
      </c>
      <c r="M93" s="32" t="str">
        <f aca="false">IF($B93="","",IF(AND(ISNUMBER(D93),ISNUMBER(B93)),IF((B93-D93)&gt;365,"LT","ST"),""))</f>
        <v/>
      </c>
      <c r="N93" s="29"/>
      <c r="O93" s="29"/>
      <c r="P93" s="32" t="str">
        <f aca="false">IF(OR($B93="",M93=""),"",IF(N93="No",IF(M93="ST","I","L"),IF(O93="Yes",IF(M93="ST","G","J"),IF(M93="ST","H","K"))))</f>
        <v/>
      </c>
      <c r="Q93" s="32" t="str">
        <f aca="false">IF($B93="","",IF(AND(ISNUMBER(J93),ISNUMBER(K93),J93&lt;&gt;K93),"CHECK: proceeds &lt;&gt; FMV",""))</f>
        <v/>
      </c>
      <c r="R93" s="32" t="str">
        <f aca="false">IF($B93="","",IF(OR(NOT(ISNUMBER(B93)),B93&lt;46023,B93&gt;46387),"OUT OF 2026",IF(NOT(ISNUMBER(D93)),"NEEDS ACQUIRED DATE","OK")))</f>
        <v/>
      </c>
      <c r="S93" s="29"/>
      <c r="T93" s="29"/>
    </row>
    <row r="94" customFormat="false" ht="15" hidden="false" customHeight="false" outlineLevel="0" collapsed="false">
      <c r="A94" s="27" t="n">
        <v>91</v>
      </c>
      <c r="B94" s="28"/>
      <c r="C94" s="29"/>
      <c r="D94" s="28"/>
      <c r="E94" s="29"/>
      <c r="F94" s="29"/>
      <c r="G94" s="38"/>
      <c r="H94" s="30"/>
      <c r="I94" s="30"/>
      <c r="J94" s="30"/>
      <c r="K94" s="30"/>
      <c r="L94" s="31" t="str">
        <f aca="false">IF($B94="","",K94-H94-I94)</f>
        <v/>
      </c>
      <c r="M94" s="32" t="str">
        <f aca="false">IF($B94="","",IF(AND(ISNUMBER(D94),ISNUMBER(B94)),IF((B94-D94)&gt;365,"LT","ST"),""))</f>
        <v/>
      </c>
      <c r="N94" s="29"/>
      <c r="O94" s="29"/>
      <c r="P94" s="32" t="str">
        <f aca="false">IF(OR($B94="",M94=""),"",IF(N94="No",IF(M94="ST","I","L"),IF(O94="Yes",IF(M94="ST","G","J"),IF(M94="ST","H","K"))))</f>
        <v/>
      </c>
      <c r="Q94" s="32" t="str">
        <f aca="false">IF($B94="","",IF(AND(ISNUMBER(J94),ISNUMBER(K94),J94&lt;&gt;K94),"CHECK: proceeds &lt;&gt; FMV",""))</f>
        <v/>
      </c>
      <c r="R94" s="32" t="str">
        <f aca="false">IF($B94="","",IF(OR(NOT(ISNUMBER(B94)),B94&lt;46023,B94&gt;46387),"OUT OF 2026",IF(NOT(ISNUMBER(D94)),"NEEDS ACQUIRED DATE","OK")))</f>
        <v/>
      </c>
      <c r="S94" s="29"/>
      <c r="T94" s="29"/>
    </row>
    <row r="95" customFormat="false" ht="15" hidden="false" customHeight="false" outlineLevel="0" collapsed="false">
      <c r="A95" s="27" t="n">
        <v>92</v>
      </c>
      <c r="B95" s="28"/>
      <c r="C95" s="29"/>
      <c r="D95" s="28"/>
      <c r="E95" s="29"/>
      <c r="F95" s="29"/>
      <c r="G95" s="38"/>
      <c r="H95" s="30"/>
      <c r="I95" s="30"/>
      <c r="J95" s="30"/>
      <c r="K95" s="30"/>
      <c r="L95" s="31" t="str">
        <f aca="false">IF($B95="","",K95-H95-I95)</f>
        <v/>
      </c>
      <c r="M95" s="32" t="str">
        <f aca="false">IF($B95="","",IF(AND(ISNUMBER(D95),ISNUMBER(B95)),IF((B95-D95)&gt;365,"LT","ST"),""))</f>
        <v/>
      </c>
      <c r="N95" s="29"/>
      <c r="O95" s="29"/>
      <c r="P95" s="32" t="str">
        <f aca="false">IF(OR($B95="",M95=""),"",IF(N95="No",IF(M95="ST","I","L"),IF(O95="Yes",IF(M95="ST","G","J"),IF(M95="ST","H","K"))))</f>
        <v/>
      </c>
      <c r="Q95" s="32" t="str">
        <f aca="false">IF($B95="","",IF(AND(ISNUMBER(J95),ISNUMBER(K95),J95&lt;&gt;K95),"CHECK: proceeds &lt;&gt; FMV",""))</f>
        <v/>
      </c>
      <c r="R95" s="32" t="str">
        <f aca="false">IF($B95="","",IF(OR(NOT(ISNUMBER(B95)),B95&lt;46023,B95&gt;46387),"OUT OF 2026",IF(NOT(ISNUMBER(D95)),"NEEDS ACQUIRED DATE","OK")))</f>
        <v/>
      </c>
      <c r="S95" s="29"/>
      <c r="T95" s="29"/>
    </row>
    <row r="96" customFormat="false" ht="15" hidden="false" customHeight="false" outlineLevel="0" collapsed="false">
      <c r="A96" s="27" t="n">
        <v>93</v>
      </c>
      <c r="B96" s="28"/>
      <c r="C96" s="29"/>
      <c r="D96" s="28"/>
      <c r="E96" s="29"/>
      <c r="F96" s="29"/>
      <c r="G96" s="38"/>
      <c r="H96" s="30"/>
      <c r="I96" s="30"/>
      <c r="J96" s="30"/>
      <c r="K96" s="30"/>
      <c r="L96" s="31" t="str">
        <f aca="false">IF($B96="","",K96-H96-I96)</f>
        <v/>
      </c>
      <c r="M96" s="32" t="str">
        <f aca="false">IF($B96="","",IF(AND(ISNUMBER(D96),ISNUMBER(B96)),IF((B96-D96)&gt;365,"LT","ST"),""))</f>
        <v/>
      </c>
      <c r="N96" s="29"/>
      <c r="O96" s="29"/>
      <c r="P96" s="32" t="str">
        <f aca="false">IF(OR($B96="",M96=""),"",IF(N96="No",IF(M96="ST","I","L"),IF(O96="Yes",IF(M96="ST","G","J"),IF(M96="ST","H","K"))))</f>
        <v/>
      </c>
      <c r="Q96" s="32" t="str">
        <f aca="false">IF($B96="","",IF(AND(ISNUMBER(J96),ISNUMBER(K96),J96&lt;&gt;K96),"CHECK: proceeds &lt;&gt; FMV",""))</f>
        <v/>
      </c>
      <c r="R96" s="32" t="str">
        <f aca="false">IF($B96="","",IF(OR(NOT(ISNUMBER(B96)),B96&lt;46023,B96&gt;46387),"OUT OF 2026",IF(NOT(ISNUMBER(D96)),"NEEDS ACQUIRED DATE","OK")))</f>
        <v/>
      </c>
      <c r="S96" s="29"/>
      <c r="T96" s="29"/>
    </row>
    <row r="97" customFormat="false" ht="15" hidden="false" customHeight="false" outlineLevel="0" collapsed="false">
      <c r="A97" s="27" t="n">
        <v>94</v>
      </c>
      <c r="B97" s="28"/>
      <c r="C97" s="29"/>
      <c r="D97" s="28"/>
      <c r="E97" s="29"/>
      <c r="F97" s="29"/>
      <c r="G97" s="38"/>
      <c r="H97" s="30"/>
      <c r="I97" s="30"/>
      <c r="J97" s="30"/>
      <c r="K97" s="30"/>
      <c r="L97" s="31" t="str">
        <f aca="false">IF($B97="","",K97-H97-I97)</f>
        <v/>
      </c>
      <c r="M97" s="32" t="str">
        <f aca="false">IF($B97="","",IF(AND(ISNUMBER(D97),ISNUMBER(B97)),IF((B97-D97)&gt;365,"LT","ST"),""))</f>
        <v/>
      </c>
      <c r="N97" s="29"/>
      <c r="O97" s="29"/>
      <c r="P97" s="32" t="str">
        <f aca="false">IF(OR($B97="",M97=""),"",IF(N97="No",IF(M97="ST","I","L"),IF(O97="Yes",IF(M97="ST","G","J"),IF(M97="ST","H","K"))))</f>
        <v/>
      </c>
      <c r="Q97" s="32" t="str">
        <f aca="false">IF($B97="","",IF(AND(ISNUMBER(J97),ISNUMBER(K97),J97&lt;&gt;K97),"CHECK: proceeds &lt;&gt; FMV",""))</f>
        <v/>
      </c>
      <c r="R97" s="32" t="str">
        <f aca="false">IF($B97="","",IF(OR(NOT(ISNUMBER(B97)),B97&lt;46023,B97&gt;46387),"OUT OF 2026",IF(NOT(ISNUMBER(D97)),"NEEDS ACQUIRED DATE","OK")))</f>
        <v/>
      </c>
      <c r="S97" s="29"/>
      <c r="T97" s="29"/>
    </row>
    <row r="98" customFormat="false" ht="15" hidden="false" customHeight="false" outlineLevel="0" collapsed="false">
      <c r="A98" s="27" t="n">
        <v>95</v>
      </c>
      <c r="B98" s="28"/>
      <c r="C98" s="29"/>
      <c r="D98" s="28"/>
      <c r="E98" s="29"/>
      <c r="F98" s="29"/>
      <c r="G98" s="38"/>
      <c r="H98" s="30"/>
      <c r="I98" s="30"/>
      <c r="J98" s="30"/>
      <c r="K98" s="30"/>
      <c r="L98" s="31" t="str">
        <f aca="false">IF($B98="","",K98-H98-I98)</f>
        <v/>
      </c>
      <c r="M98" s="32" t="str">
        <f aca="false">IF($B98="","",IF(AND(ISNUMBER(D98),ISNUMBER(B98)),IF((B98-D98)&gt;365,"LT","ST"),""))</f>
        <v/>
      </c>
      <c r="N98" s="29"/>
      <c r="O98" s="29"/>
      <c r="P98" s="32" t="str">
        <f aca="false">IF(OR($B98="",M98=""),"",IF(N98="No",IF(M98="ST","I","L"),IF(O98="Yes",IF(M98="ST","G","J"),IF(M98="ST","H","K"))))</f>
        <v/>
      </c>
      <c r="Q98" s="32" t="str">
        <f aca="false">IF($B98="","",IF(AND(ISNUMBER(J98),ISNUMBER(K98),J98&lt;&gt;K98),"CHECK: proceeds &lt;&gt; FMV",""))</f>
        <v/>
      </c>
      <c r="R98" s="32" t="str">
        <f aca="false">IF($B98="","",IF(OR(NOT(ISNUMBER(B98)),B98&lt;46023,B98&gt;46387),"OUT OF 2026",IF(NOT(ISNUMBER(D98)),"NEEDS ACQUIRED DATE","OK")))</f>
        <v/>
      </c>
      <c r="S98" s="29"/>
      <c r="T98" s="29"/>
    </row>
    <row r="99" customFormat="false" ht="15" hidden="false" customHeight="false" outlineLevel="0" collapsed="false">
      <c r="A99" s="27" t="n">
        <v>96</v>
      </c>
      <c r="B99" s="28"/>
      <c r="C99" s="29"/>
      <c r="D99" s="28"/>
      <c r="E99" s="29"/>
      <c r="F99" s="29"/>
      <c r="G99" s="38"/>
      <c r="H99" s="30"/>
      <c r="I99" s="30"/>
      <c r="J99" s="30"/>
      <c r="K99" s="30"/>
      <c r="L99" s="31" t="str">
        <f aca="false">IF($B99="","",K99-H99-I99)</f>
        <v/>
      </c>
      <c r="M99" s="32" t="str">
        <f aca="false">IF($B99="","",IF(AND(ISNUMBER(D99),ISNUMBER(B99)),IF((B99-D99)&gt;365,"LT","ST"),""))</f>
        <v/>
      </c>
      <c r="N99" s="29"/>
      <c r="O99" s="29"/>
      <c r="P99" s="32" t="str">
        <f aca="false">IF(OR($B99="",M99=""),"",IF(N99="No",IF(M99="ST","I","L"),IF(O99="Yes",IF(M99="ST","G","J"),IF(M99="ST","H","K"))))</f>
        <v/>
      </c>
      <c r="Q99" s="32" t="str">
        <f aca="false">IF($B99="","",IF(AND(ISNUMBER(J99),ISNUMBER(K99),J99&lt;&gt;K99),"CHECK: proceeds &lt;&gt; FMV",""))</f>
        <v/>
      </c>
      <c r="R99" s="32" t="str">
        <f aca="false">IF($B99="","",IF(OR(NOT(ISNUMBER(B99)),B99&lt;46023,B99&gt;46387),"OUT OF 2026",IF(NOT(ISNUMBER(D99)),"NEEDS ACQUIRED DATE","OK")))</f>
        <v/>
      </c>
      <c r="S99" s="29"/>
      <c r="T99" s="29"/>
    </row>
    <row r="100" customFormat="false" ht="15" hidden="false" customHeight="false" outlineLevel="0" collapsed="false">
      <c r="A100" s="27" t="n">
        <v>97</v>
      </c>
      <c r="B100" s="28"/>
      <c r="C100" s="29"/>
      <c r="D100" s="28"/>
      <c r="E100" s="29"/>
      <c r="F100" s="29"/>
      <c r="G100" s="38"/>
      <c r="H100" s="30"/>
      <c r="I100" s="30"/>
      <c r="J100" s="30"/>
      <c r="K100" s="30"/>
      <c r="L100" s="31" t="str">
        <f aca="false">IF($B100="","",K100-H100-I100)</f>
        <v/>
      </c>
      <c r="M100" s="32" t="str">
        <f aca="false">IF($B100="","",IF(AND(ISNUMBER(D100),ISNUMBER(B100)),IF((B100-D100)&gt;365,"LT","ST"),""))</f>
        <v/>
      </c>
      <c r="N100" s="29"/>
      <c r="O100" s="29"/>
      <c r="P100" s="32" t="str">
        <f aca="false">IF(OR($B100="",M100=""),"",IF(N100="No",IF(M100="ST","I","L"),IF(O100="Yes",IF(M100="ST","G","J"),IF(M100="ST","H","K"))))</f>
        <v/>
      </c>
      <c r="Q100" s="32" t="str">
        <f aca="false">IF($B100="","",IF(AND(ISNUMBER(J100),ISNUMBER(K100),J100&lt;&gt;K100),"CHECK: proceeds &lt;&gt; FMV",""))</f>
        <v/>
      </c>
      <c r="R100" s="32" t="str">
        <f aca="false">IF($B100="","",IF(OR(NOT(ISNUMBER(B100)),B100&lt;46023,B100&gt;46387),"OUT OF 2026",IF(NOT(ISNUMBER(D100)),"NEEDS ACQUIRED DATE","OK")))</f>
        <v/>
      </c>
      <c r="S100" s="29"/>
      <c r="T100" s="29"/>
    </row>
    <row r="101" customFormat="false" ht="15" hidden="false" customHeight="false" outlineLevel="0" collapsed="false">
      <c r="A101" s="27" t="n">
        <v>98</v>
      </c>
      <c r="B101" s="28"/>
      <c r="C101" s="29"/>
      <c r="D101" s="28"/>
      <c r="E101" s="29"/>
      <c r="F101" s="29"/>
      <c r="G101" s="38"/>
      <c r="H101" s="30"/>
      <c r="I101" s="30"/>
      <c r="J101" s="30"/>
      <c r="K101" s="30"/>
      <c r="L101" s="31" t="str">
        <f aca="false">IF($B101="","",K101-H101-I101)</f>
        <v/>
      </c>
      <c r="M101" s="32" t="str">
        <f aca="false">IF($B101="","",IF(AND(ISNUMBER(D101),ISNUMBER(B101)),IF((B101-D101)&gt;365,"LT","ST"),""))</f>
        <v/>
      </c>
      <c r="N101" s="29"/>
      <c r="O101" s="29"/>
      <c r="P101" s="32" t="str">
        <f aca="false">IF(OR($B101="",M101=""),"",IF(N101="No",IF(M101="ST","I","L"),IF(O101="Yes",IF(M101="ST","G","J"),IF(M101="ST","H","K"))))</f>
        <v/>
      </c>
      <c r="Q101" s="32" t="str">
        <f aca="false">IF($B101="","",IF(AND(ISNUMBER(J101),ISNUMBER(K101),J101&lt;&gt;K101),"CHECK: proceeds &lt;&gt; FMV",""))</f>
        <v/>
      </c>
      <c r="R101" s="32" t="str">
        <f aca="false">IF($B101="","",IF(OR(NOT(ISNUMBER(B101)),B101&lt;46023,B101&gt;46387),"OUT OF 2026",IF(NOT(ISNUMBER(D101)),"NEEDS ACQUIRED DATE","OK")))</f>
        <v/>
      </c>
      <c r="S101" s="29"/>
      <c r="T101" s="29"/>
    </row>
    <row r="102" customFormat="false" ht="15" hidden="false" customHeight="false" outlineLevel="0" collapsed="false">
      <c r="A102" s="27" t="n">
        <v>99</v>
      </c>
      <c r="B102" s="28"/>
      <c r="C102" s="29"/>
      <c r="D102" s="28"/>
      <c r="E102" s="29"/>
      <c r="F102" s="29"/>
      <c r="G102" s="38"/>
      <c r="H102" s="30"/>
      <c r="I102" s="30"/>
      <c r="J102" s="30"/>
      <c r="K102" s="30"/>
      <c r="L102" s="31" t="str">
        <f aca="false">IF($B102="","",K102-H102-I102)</f>
        <v/>
      </c>
      <c r="M102" s="32" t="str">
        <f aca="false">IF($B102="","",IF(AND(ISNUMBER(D102),ISNUMBER(B102)),IF((B102-D102)&gt;365,"LT","ST"),""))</f>
        <v/>
      </c>
      <c r="N102" s="29"/>
      <c r="O102" s="29"/>
      <c r="P102" s="32" t="str">
        <f aca="false">IF(OR($B102="",M102=""),"",IF(N102="No",IF(M102="ST","I","L"),IF(O102="Yes",IF(M102="ST","G","J"),IF(M102="ST","H","K"))))</f>
        <v/>
      </c>
      <c r="Q102" s="32" t="str">
        <f aca="false">IF($B102="","",IF(AND(ISNUMBER(J102),ISNUMBER(K102),J102&lt;&gt;K102),"CHECK: proceeds &lt;&gt; FMV",""))</f>
        <v/>
      </c>
      <c r="R102" s="32" t="str">
        <f aca="false">IF($B102="","",IF(OR(NOT(ISNUMBER(B102)),B102&lt;46023,B102&gt;46387),"OUT OF 2026",IF(NOT(ISNUMBER(D102)),"NEEDS ACQUIRED DATE","OK")))</f>
        <v/>
      </c>
      <c r="S102" s="29"/>
      <c r="T102" s="29"/>
    </row>
    <row r="103" customFormat="false" ht="15" hidden="false" customHeight="false" outlineLevel="0" collapsed="false">
      <c r="A103" s="27" t="n">
        <v>100</v>
      </c>
      <c r="B103" s="28"/>
      <c r="C103" s="29"/>
      <c r="D103" s="28"/>
      <c r="E103" s="29"/>
      <c r="F103" s="29"/>
      <c r="G103" s="38"/>
      <c r="H103" s="30"/>
      <c r="I103" s="30"/>
      <c r="J103" s="30"/>
      <c r="K103" s="30"/>
      <c r="L103" s="31" t="str">
        <f aca="false">IF($B103="","",K103-H103-I103)</f>
        <v/>
      </c>
      <c r="M103" s="32" t="str">
        <f aca="false">IF($B103="","",IF(AND(ISNUMBER(D103),ISNUMBER(B103)),IF((B103-D103)&gt;365,"LT","ST"),""))</f>
        <v/>
      </c>
      <c r="N103" s="29"/>
      <c r="O103" s="29"/>
      <c r="P103" s="32" t="str">
        <f aca="false">IF(OR($B103="",M103=""),"",IF(N103="No",IF(M103="ST","I","L"),IF(O103="Yes",IF(M103="ST","G","J"),IF(M103="ST","H","K"))))</f>
        <v/>
      </c>
      <c r="Q103" s="32" t="str">
        <f aca="false">IF($B103="","",IF(AND(ISNUMBER(J103),ISNUMBER(K103),J103&lt;&gt;K103),"CHECK: proceeds &lt;&gt; FMV",""))</f>
        <v/>
      </c>
      <c r="R103" s="32" t="str">
        <f aca="false">IF($B103="","",IF(OR(NOT(ISNUMBER(B103)),B103&lt;46023,B103&gt;46387),"OUT OF 2026",IF(NOT(ISNUMBER(D103)),"NEEDS ACQUIRED DATE","OK")))</f>
        <v/>
      </c>
      <c r="S103" s="29"/>
      <c r="T103" s="29"/>
    </row>
    <row r="104" customFormat="false" ht="15" hidden="false" customHeight="false" outlineLevel="0" collapsed="false">
      <c r="A104" s="27" t="n">
        <v>101</v>
      </c>
      <c r="B104" s="28"/>
      <c r="C104" s="29"/>
      <c r="D104" s="28"/>
      <c r="E104" s="29"/>
      <c r="F104" s="29"/>
      <c r="G104" s="38"/>
      <c r="H104" s="30"/>
      <c r="I104" s="30"/>
      <c r="J104" s="30"/>
      <c r="K104" s="30"/>
      <c r="L104" s="31" t="str">
        <f aca="false">IF($B104="","",K104-H104-I104)</f>
        <v/>
      </c>
      <c r="M104" s="32" t="str">
        <f aca="false">IF($B104="","",IF(AND(ISNUMBER(D104),ISNUMBER(B104)),IF((B104-D104)&gt;365,"LT","ST"),""))</f>
        <v/>
      </c>
      <c r="N104" s="29"/>
      <c r="O104" s="29"/>
      <c r="P104" s="32" t="str">
        <f aca="false">IF(OR($B104="",M104=""),"",IF(N104="No",IF(M104="ST","I","L"),IF(O104="Yes",IF(M104="ST","G","J"),IF(M104="ST","H","K"))))</f>
        <v/>
      </c>
      <c r="Q104" s="32" t="str">
        <f aca="false">IF($B104="","",IF(AND(ISNUMBER(J104),ISNUMBER(K104),J104&lt;&gt;K104),"CHECK: proceeds &lt;&gt; FMV",""))</f>
        <v/>
      </c>
      <c r="R104" s="32" t="str">
        <f aca="false">IF($B104="","",IF(OR(NOT(ISNUMBER(B104)),B104&lt;46023,B104&gt;46387),"OUT OF 2026",IF(NOT(ISNUMBER(D104)),"NEEDS ACQUIRED DATE","OK")))</f>
        <v/>
      </c>
      <c r="S104" s="29"/>
      <c r="T104" s="29"/>
    </row>
    <row r="105" customFormat="false" ht="15" hidden="false" customHeight="false" outlineLevel="0" collapsed="false">
      <c r="A105" s="27" t="n">
        <v>102</v>
      </c>
      <c r="B105" s="28"/>
      <c r="C105" s="29"/>
      <c r="D105" s="28"/>
      <c r="E105" s="29"/>
      <c r="F105" s="29"/>
      <c r="G105" s="38"/>
      <c r="H105" s="30"/>
      <c r="I105" s="30"/>
      <c r="J105" s="30"/>
      <c r="K105" s="30"/>
      <c r="L105" s="31" t="str">
        <f aca="false">IF($B105="","",K105-H105-I105)</f>
        <v/>
      </c>
      <c r="M105" s="32" t="str">
        <f aca="false">IF($B105="","",IF(AND(ISNUMBER(D105),ISNUMBER(B105)),IF((B105-D105)&gt;365,"LT","ST"),""))</f>
        <v/>
      </c>
      <c r="N105" s="29"/>
      <c r="O105" s="29"/>
      <c r="P105" s="32" t="str">
        <f aca="false">IF(OR($B105="",M105=""),"",IF(N105="No",IF(M105="ST","I","L"),IF(O105="Yes",IF(M105="ST","G","J"),IF(M105="ST","H","K"))))</f>
        <v/>
      </c>
      <c r="Q105" s="32" t="str">
        <f aca="false">IF($B105="","",IF(AND(ISNUMBER(J105),ISNUMBER(K105),J105&lt;&gt;K105),"CHECK: proceeds &lt;&gt; FMV",""))</f>
        <v/>
      </c>
      <c r="R105" s="32" t="str">
        <f aca="false">IF($B105="","",IF(OR(NOT(ISNUMBER(B105)),B105&lt;46023,B105&gt;46387),"OUT OF 2026",IF(NOT(ISNUMBER(D105)),"NEEDS ACQUIRED DATE","OK")))</f>
        <v/>
      </c>
      <c r="S105" s="29"/>
      <c r="T105" s="29"/>
    </row>
    <row r="106" customFormat="false" ht="15" hidden="false" customHeight="false" outlineLevel="0" collapsed="false">
      <c r="A106" s="27" t="n">
        <v>103</v>
      </c>
      <c r="B106" s="28"/>
      <c r="C106" s="29"/>
      <c r="D106" s="28"/>
      <c r="E106" s="29"/>
      <c r="F106" s="29"/>
      <c r="G106" s="38"/>
      <c r="H106" s="30"/>
      <c r="I106" s="30"/>
      <c r="J106" s="30"/>
      <c r="K106" s="30"/>
      <c r="L106" s="31" t="str">
        <f aca="false">IF($B106="","",K106-H106-I106)</f>
        <v/>
      </c>
      <c r="M106" s="32" t="str">
        <f aca="false">IF($B106="","",IF(AND(ISNUMBER(D106),ISNUMBER(B106)),IF((B106-D106)&gt;365,"LT","ST"),""))</f>
        <v/>
      </c>
      <c r="N106" s="29"/>
      <c r="O106" s="29"/>
      <c r="P106" s="32" t="str">
        <f aca="false">IF(OR($B106="",M106=""),"",IF(N106="No",IF(M106="ST","I","L"),IF(O106="Yes",IF(M106="ST","G","J"),IF(M106="ST","H","K"))))</f>
        <v/>
      </c>
      <c r="Q106" s="32" t="str">
        <f aca="false">IF($B106="","",IF(AND(ISNUMBER(J106),ISNUMBER(K106),J106&lt;&gt;K106),"CHECK: proceeds &lt;&gt; FMV",""))</f>
        <v/>
      </c>
      <c r="R106" s="32" t="str">
        <f aca="false">IF($B106="","",IF(OR(NOT(ISNUMBER(B106)),B106&lt;46023,B106&gt;46387),"OUT OF 2026",IF(NOT(ISNUMBER(D106)),"NEEDS ACQUIRED DATE","OK")))</f>
        <v/>
      </c>
      <c r="S106" s="29"/>
      <c r="T106" s="29"/>
    </row>
    <row r="107" customFormat="false" ht="15" hidden="false" customHeight="false" outlineLevel="0" collapsed="false">
      <c r="A107" s="27" t="n">
        <v>104</v>
      </c>
      <c r="B107" s="28"/>
      <c r="C107" s="29"/>
      <c r="D107" s="28"/>
      <c r="E107" s="29"/>
      <c r="F107" s="29"/>
      <c r="G107" s="38"/>
      <c r="H107" s="30"/>
      <c r="I107" s="30"/>
      <c r="J107" s="30"/>
      <c r="K107" s="30"/>
      <c r="L107" s="31" t="str">
        <f aca="false">IF($B107="","",K107-H107-I107)</f>
        <v/>
      </c>
      <c r="M107" s="32" t="str">
        <f aca="false">IF($B107="","",IF(AND(ISNUMBER(D107),ISNUMBER(B107)),IF((B107-D107)&gt;365,"LT","ST"),""))</f>
        <v/>
      </c>
      <c r="N107" s="29"/>
      <c r="O107" s="29"/>
      <c r="P107" s="32" t="str">
        <f aca="false">IF(OR($B107="",M107=""),"",IF(N107="No",IF(M107="ST","I","L"),IF(O107="Yes",IF(M107="ST","G","J"),IF(M107="ST","H","K"))))</f>
        <v/>
      </c>
      <c r="Q107" s="32" t="str">
        <f aca="false">IF($B107="","",IF(AND(ISNUMBER(J107),ISNUMBER(K107),J107&lt;&gt;K107),"CHECK: proceeds &lt;&gt; FMV",""))</f>
        <v/>
      </c>
      <c r="R107" s="32" t="str">
        <f aca="false">IF($B107="","",IF(OR(NOT(ISNUMBER(B107)),B107&lt;46023,B107&gt;46387),"OUT OF 2026",IF(NOT(ISNUMBER(D107)),"NEEDS ACQUIRED DATE","OK")))</f>
        <v/>
      </c>
      <c r="S107" s="29"/>
      <c r="T107" s="29"/>
    </row>
    <row r="108" customFormat="false" ht="15" hidden="false" customHeight="false" outlineLevel="0" collapsed="false">
      <c r="A108" s="27" t="n">
        <v>105</v>
      </c>
      <c r="B108" s="28"/>
      <c r="C108" s="29"/>
      <c r="D108" s="28"/>
      <c r="E108" s="29"/>
      <c r="F108" s="29"/>
      <c r="G108" s="38"/>
      <c r="H108" s="30"/>
      <c r="I108" s="30"/>
      <c r="J108" s="30"/>
      <c r="K108" s="30"/>
      <c r="L108" s="31" t="str">
        <f aca="false">IF($B108="","",K108-H108-I108)</f>
        <v/>
      </c>
      <c r="M108" s="32" t="str">
        <f aca="false">IF($B108="","",IF(AND(ISNUMBER(D108),ISNUMBER(B108)),IF((B108-D108)&gt;365,"LT","ST"),""))</f>
        <v/>
      </c>
      <c r="N108" s="29"/>
      <c r="O108" s="29"/>
      <c r="P108" s="32" t="str">
        <f aca="false">IF(OR($B108="",M108=""),"",IF(N108="No",IF(M108="ST","I","L"),IF(O108="Yes",IF(M108="ST","G","J"),IF(M108="ST","H","K"))))</f>
        <v/>
      </c>
      <c r="Q108" s="32" t="str">
        <f aca="false">IF($B108="","",IF(AND(ISNUMBER(J108),ISNUMBER(K108),J108&lt;&gt;K108),"CHECK: proceeds &lt;&gt; FMV",""))</f>
        <v/>
      </c>
      <c r="R108" s="32" t="str">
        <f aca="false">IF($B108="","",IF(OR(NOT(ISNUMBER(B108)),B108&lt;46023,B108&gt;46387),"OUT OF 2026",IF(NOT(ISNUMBER(D108)),"NEEDS ACQUIRED DATE","OK")))</f>
        <v/>
      </c>
      <c r="S108" s="29"/>
      <c r="T108" s="29"/>
    </row>
    <row r="109" customFormat="false" ht="15" hidden="false" customHeight="false" outlineLevel="0" collapsed="false">
      <c r="A109" s="27" t="n">
        <v>106</v>
      </c>
      <c r="B109" s="28"/>
      <c r="C109" s="29"/>
      <c r="D109" s="28"/>
      <c r="E109" s="29"/>
      <c r="F109" s="29"/>
      <c r="G109" s="38"/>
      <c r="H109" s="30"/>
      <c r="I109" s="30"/>
      <c r="J109" s="30"/>
      <c r="K109" s="30"/>
      <c r="L109" s="31" t="str">
        <f aca="false">IF($B109="","",K109-H109-I109)</f>
        <v/>
      </c>
      <c r="M109" s="32" t="str">
        <f aca="false">IF($B109="","",IF(AND(ISNUMBER(D109),ISNUMBER(B109)),IF((B109-D109)&gt;365,"LT","ST"),""))</f>
        <v/>
      </c>
      <c r="N109" s="29"/>
      <c r="O109" s="29"/>
      <c r="P109" s="32" t="str">
        <f aca="false">IF(OR($B109="",M109=""),"",IF(N109="No",IF(M109="ST","I","L"),IF(O109="Yes",IF(M109="ST","G","J"),IF(M109="ST","H","K"))))</f>
        <v/>
      </c>
      <c r="Q109" s="32" t="str">
        <f aca="false">IF($B109="","",IF(AND(ISNUMBER(J109),ISNUMBER(K109),J109&lt;&gt;K109),"CHECK: proceeds &lt;&gt; FMV",""))</f>
        <v/>
      </c>
      <c r="R109" s="32" t="str">
        <f aca="false">IF($B109="","",IF(OR(NOT(ISNUMBER(B109)),B109&lt;46023,B109&gt;46387),"OUT OF 2026",IF(NOT(ISNUMBER(D109)),"NEEDS ACQUIRED DATE","OK")))</f>
        <v/>
      </c>
      <c r="S109" s="29"/>
      <c r="T109" s="29"/>
    </row>
    <row r="110" customFormat="false" ht="15" hidden="false" customHeight="false" outlineLevel="0" collapsed="false">
      <c r="A110" s="27" t="n">
        <v>107</v>
      </c>
      <c r="B110" s="28"/>
      <c r="C110" s="29"/>
      <c r="D110" s="28"/>
      <c r="E110" s="29"/>
      <c r="F110" s="29"/>
      <c r="G110" s="38"/>
      <c r="H110" s="30"/>
      <c r="I110" s="30"/>
      <c r="J110" s="30"/>
      <c r="K110" s="30"/>
      <c r="L110" s="31" t="str">
        <f aca="false">IF($B110="","",K110-H110-I110)</f>
        <v/>
      </c>
      <c r="M110" s="32" t="str">
        <f aca="false">IF($B110="","",IF(AND(ISNUMBER(D110),ISNUMBER(B110)),IF((B110-D110)&gt;365,"LT","ST"),""))</f>
        <v/>
      </c>
      <c r="N110" s="29"/>
      <c r="O110" s="29"/>
      <c r="P110" s="32" t="str">
        <f aca="false">IF(OR($B110="",M110=""),"",IF(N110="No",IF(M110="ST","I","L"),IF(O110="Yes",IF(M110="ST","G","J"),IF(M110="ST","H","K"))))</f>
        <v/>
      </c>
      <c r="Q110" s="32" t="str">
        <f aca="false">IF($B110="","",IF(AND(ISNUMBER(J110),ISNUMBER(K110),J110&lt;&gt;K110),"CHECK: proceeds &lt;&gt; FMV",""))</f>
        <v/>
      </c>
      <c r="R110" s="32" t="str">
        <f aca="false">IF($B110="","",IF(OR(NOT(ISNUMBER(B110)),B110&lt;46023,B110&gt;46387),"OUT OF 2026",IF(NOT(ISNUMBER(D110)),"NEEDS ACQUIRED DATE","OK")))</f>
        <v/>
      </c>
      <c r="S110" s="29"/>
      <c r="T110" s="29"/>
    </row>
    <row r="111" customFormat="false" ht="15" hidden="false" customHeight="false" outlineLevel="0" collapsed="false">
      <c r="A111" s="27" t="n">
        <v>108</v>
      </c>
      <c r="B111" s="28"/>
      <c r="C111" s="29"/>
      <c r="D111" s="28"/>
      <c r="E111" s="29"/>
      <c r="F111" s="29"/>
      <c r="G111" s="38"/>
      <c r="H111" s="30"/>
      <c r="I111" s="30"/>
      <c r="J111" s="30"/>
      <c r="K111" s="30"/>
      <c r="L111" s="31" t="str">
        <f aca="false">IF($B111="","",K111-H111-I111)</f>
        <v/>
      </c>
      <c r="M111" s="32" t="str">
        <f aca="false">IF($B111="","",IF(AND(ISNUMBER(D111),ISNUMBER(B111)),IF((B111-D111)&gt;365,"LT","ST"),""))</f>
        <v/>
      </c>
      <c r="N111" s="29"/>
      <c r="O111" s="29"/>
      <c r="P111" s="32" t="str">
        <f aca="false">IF(OR($B111="",M111=""),"",IF(N111="No",IF(M111="ST","I","L"),IF(O111="Yes",IF(M111="ST","G","J"),IF(M111="ST","H","K"))))</f>
        <v/>
      </c>
      <c r="Q111" s="32" t="str">
        <f aca="false">IF($B111="","",IF(AND(ISNUMBER(J111),ISNUMBER(K111),J111&lt;&gt;K111),"CHECK: proceeds &lt;&gt; FMV",""))</f>
        <v/>
      </c>
      <c r="R111" s="32" t="str">
        <f aca="false">IF($B111="","",IF(OR(NOT(ISNUMBER(B111)),B111&lt;46023,B111&gt;46387),"OUT OF 2026",IF(NOT(ISNUMBER(D111)),"NEEDS ACQUIRED DATE","OK")))</f>
        <v/>
      </c>
      <c r="S111" s="29"/>
      <c r="T111" s="29"/>
    </row>
    <row r="112" customFormat="false" ht="15" hidden="false" customHeight="false" outlineLevel="0" collapsed="false">
      <c r="A112" s="27" t="n">
        <v>109</v>
      </c>
      <c r="B112" s="28"/>
      <c r="C112" s="29"/>
      <c r="D112" s="28"/>
      <c r="E112" s="29"/>
      <c r="F112" s="29"/>
      <c r="G112" s="38"/>
      <c r="H112" s="30"/>
      <c r="I112" s="30"/>
      <c r="J112" s="30"/>
      <c r="K112" s="30"/>
      <c r="L112" s="31" t="str">
        <f aca="false">IF($B112="","",K112-H112-I112)</f>
        <v/>
      </c>
      <c r="M112" s="32" t="str">
        <f aca="false">IF($B112="","",IF(AND(ISNUMBER(D112),ISNUMBER(B112)),IF((B112-D112)&gt;365,"LT","ST"),""))</f>
        <v/>
      </c>
      <c r="N112" s="29"/>
      <c r="O112" s="29"/>
      <c r="P112" s="32" t="str">
        <f aca="false">IF(OR($B112="",M112=""),"",IF(N112="No",IF(M112="ST","I","L"),IF(O112="Yes",IF(M112="ST","G","J"),IF(M112="ST","H","K"))))</f>
        <v/>
      </c>
      <c r="Q112" s="32" t="str">
        <f aca="false">IF($B112="","",IF(AND(ISNUMBER(J112),ISNUMBER(K112),J112&lt;&gt;K112),"CHECK: proceeds &lt;&gt; FMV",""))</f>
        <v/>
      </c>
      <c r="R112" s="32" t="str">
        <f aca="false">IF($B112="","",IF(OR(NOT(ISNUMBER(B112)),B112&lt;46023,B112&gt;46387),"OUT OF 2026",IF(NOT(ISNUMBER(D112)),"NEEDS ACQUIRED DATE","OK")))</f>
        <v/>
      </c>
      <c r="S112" s="29"/>
      <c r="T112" s="29"/>
    </row>
    <row r="113" customFormat="false" ht="15" hidden="false" customHeight="false" outlineLevel="0" collapsed="false">
      <c r="A113" s="27" t="n">
        <v>110</v>
      </c>
      <c r="B113" s="28"/>
      <c r="C113" s="29"/>
      <c r="D113" s="28"/>
      <c r="E113" s="29"/>
      <c r="F113" s="29"/>
      <c r="G113" s="38"/>
      <c r="H113" s="30"/>
      <c r="I113" s="30"/>
      <c r="J113" s="30"/>
      <c r="K113" s="30"/>
      <c r="L113" s="31" t="str">
        <f aca="false">IF($B113="","",K113-H113-I113)</f>
        <v/>
      </c>
      <c r="M113" s="32" t="str">
        <f aca="false">IF($B113="","",IF(AND(ISNUMBER(D113),ISNUMBER(B113)),IF((B113-D113)&gt;365,"LT","ST"),""))</f>
        <v/>
      </c>
      <c r="N113" s="29"/>
      <c r="O113" s="29"/>
      <c r="P113" s="32" t="str">
        <f aca="false">IF(OR($B113="",M113=""),"",IF(N113="No",IF(M113="ST","I","L"),IF(O113="Yes",IF(M113="ST","G","J"),IF(M113="ST","H","K"))))</f>
        <v/>
      </c>
      <c r="Q113" s="32" t="str">
        <f aca="false">IF($B113="","",IF(AND(ISNUMBER(J113),ISNUMBER(K113),J113&lt;&gt;K113),"CHECK: proceeds &lt;&gt; FMV",""))</f>
        <v/>
      </c>
      <c r="R113" s="32" t="str">
        <f aca="false">IF($B113="","",IF(OR(NOT(ISNUMBER(B113)),B113&lt;46023,B113&gt;46387),"OUT OF 2026",IF(NOT(ISNUMBER(D113)),"NEEDS ACQUIRED DATE","OK")))</f>
        <v/>
      </c>
      <c r="S113" s="29"/>
      <c r="T113" s="29"/>
    </row>
    <row r="114" customFormat="false" ht="15" hidden="false" customHeight="false" outlineLevel="0" collapsed="false">
      <c r="A114" s="27" t="n">
        <v>111</v>
      </c>
      <c r="B114" s="28"/>
      <c r="C114" s="29"/>
      <c r="D114" s="28"/>
      <c r="E114" s="29"/>
      <c r="F114" s="29"/>
      <c r="G114" s="38"/>
      <c r="H114" s="30"/>
      <c r="I114" s="30"/>
      <c r="J114" s="30"/>
      <c r="K114" s="30"/>
      <c r="L114" s="31" t="str">
        <f aca="false">IF($B114="","",K114-H114-I114)</f>
        <v/>
      </c>
      <c r="M114" s="32" t="str">
        <f aca="false">IF($B114="","",IF(AND(ISNUMBER(D114),ISNUMBER(B114)),IF((B114-D114)&gt;365,"LT","ST"),""))</f>
        <v/>
      </c>
      <c r="N114" s="29"/>
      <c r="O114" s="29"/>
      <c r="P114" s="32" t="str">
        <f aca="false">IF(OR($B114="",M114=""),"",IF(N114="No",IF(M114="ST","I","L"),IF(O114="Yes",IF(M114="ST","G","J"),IF(M114="ST","H","K"))))</f>
        <v/>
      </c>
      <c r="Q114" s="32" t="str">
        <f aca="false">IF($B114="","",IF(AND(ISNUMBER(J114),ISNUMBER(K114),J114&lt;&gt;K114),"CHECK: proceeds &lt;&gt; FMV",""))</f>
        <v/>
      </c>
      <c r="R114" s="32" t="str">
        <f aca="false">IF($B114="","",IF(OR(NOT(ISNUMBER(B114)),B114&lt;46023,B114&gt;46387),"OUT OF 2026",IF(NOT(ISNUMBER(D114)),"NEEDS ACQUIRED DATE","OK")))</f>
        <v/>
      </c>
      <c r="S114" s="29"/>
      <c r="T114" s="29"/>
    </row>
    <row r="115" customFormat="false" ht="15" hidden="false" customHeight="false" outlineLevel="0" collapsed="false">
      <c r="A115" s="27" t="n">
        <v>112</v>
      </c>
      <c r="B115" s="28"/>
      <c r="C115" s="29"/>
      <c r="D115" s="28"/>
      <c r="E115" s="29"/>
      <c r="F115" s="29"/>
      <c r="G115" s="38"/>
      <c r="H115" s="30"/>
      <c r="I115" s="30"/>
      <c r="J115" s="30"/>
      <c r="K115" s="30"/>
      <c r="L115" s="31" t="str">
        <f aca="false">IF($B115="","",K115-H115-I115)</f>
        <v/>
      </c>
      <c r="M115" s="32" t="str">
        <f aca="false">IF($B115="","",IF(AND(ISNUMBER(D115),ISNUMBER(B115)),IF((B115-D115)&gt;365,"LT","ST"),""))</f>
        <v/>
      </c>
      <c r="N115" s="29"/>
      <c r="O115" s="29"/>
      <c r="P115" s="32" t="str">
        <f aca="false">IF(OR($B115="",M115=""),"",IF(N115="No",IF(M115="ST","I","L"),IF(O115="Yes",IF(M115="ST","G","J"),IF(M115="ST","H","K"))))</f>
        <v/>
      </c>
      <c r="Q115" s="32" t="str">
        <f aca="false">IF($B115="","",IF(AND(ISNUMBER(J115),ISNUMBER(K115),J115&lt;&gt;K115),"CHECK: proceeds &lt;&gt; FMV",""))</f>
        <v/>
      </c>
      <c r="R115" s="32" t="str">
        <f aca="false">IF($B115="","",IF(OR(NOT(ISNUMBER(B115)),B115&lt;46023,B115&gt;46387),"OUT OF 2026",IF(NOT(ISNUMBER(D115)),"NEEDS ACQUIRED DATE","OK")))</f>
        <v/>
      </c>
      <c r="S115" s="29"/>
      <c r="T115" s="29"/>
    </row>
    <row r="116" customFormat="false" ht="15" hidden="false" customHeight="false" outlineLevel="0" collapsed="false">
      <c r="A116" s="27" t="n">
        <v>113</v>
      </c>
      <c r="B116" s="28"/>
      <c r="C116" s="29"/>
      <c r="D116" s="28"/>
      <c r="E116" s="29"/>
      <c r="F116" s="29"/>
      <c r="G116" s="38"/>
      <c r="H116" s="30"/>
      <c r="I116" s="30"/>
      <c r="J116" s="30"/>
      <c r="K116" s="30"/>
      <c r="L116" s="31" t="str">
        <f aca="false">IF($B116="","",K116-H116-I116)</f>
        <v/>
      </c>
      <c r="M116" s="32" t="str">
        <f aca="false">IF($B116="","",IF(AND(ISNUMBER(D116),ISNUMBER(B116)),IF((B116-D116)&gt;365,"LT","ST"),""))</f>
        <v/>
      </c>
      <c r="N116" s="29"/>
      <c r="O116" s="29"/>
      <c r="P116" s="32" t="str">
        <f aca="false">IF(OR($B116="",M116=""),"",IF(N116="No",IF(M116="ST","I","L"),IF(O116="Yes",IF(M116="ST","G","J"),IF(M116="ST","H","K"))))</f>
        <v/>
      </c>
      <c r="Q116" s="32" t="str">
        <f aca="false">IF($B116="","",IF(AND(ISNUMBER(J116),ISNUMBER(K116),J116&lt;&gt;K116),"CHECK: proceeds &lt;&gt; FMV",""))</f>
        <v/>
      </c>
      <c r="R116" s="32" t="str">
        <f aca="false">IF($B116="","",IF(OR(NOT(ISNUMBER(B116)),B116&lt;46023,B116&gt;46387),"OUT OF 2026",IF(NOT(ISNUMBER(D116)),"NEEDS ACQUIRED DATE","OK")))</f>
        <v/>
      </c>
      <c r="S116" s="29"/>
      <c r="T116" s="29"/>
    </row>
    <row r="117" customFormat="false" ht="15" hidden="false" customHeight="false" outlineLevel="0" collapsed="false">
      <c r="A117" s="27" t="n">
        <v>114</v>
      </c>
      <c r="B117" s="28"/>
      <c r="C117" s="29"/>
      <c r="D117" s="28"/>
      <c r="E117" s="29"/>
      <c r="F117" s="29"/>
      <c r="G117" s="38"/>
      <c r="H117" s="30"/>
      <c r="I117" s="30"/>
      <c r="J117" s="30"/>
      <c r="K117" s="30"/>
      <c r="L117" s="31" t="str">
        <f aca="false">IF($B117="","",K117-H117-I117)</f>
        <v/>
      </c>
      <c r="M117" s="32" t="str">
        <f aca="false">IF($B117="","",IF(AND(ISNUMBER(D117),ISNUMBER(B117)),IF((B117-D117)&gt;365,"LT","ST"),""))</f>
        <v/>
      </c>
      <c r="N117" s="29"/>
      <c r="O117" s="29"/>
      <c r="P117" s="32" t="str">
        <f aca="false">IF(OR($B117="",M117=""),"",IF(N117="No",IF(M117="ST","I","L"),IF(O117="Yes",IF(M117="ST","G","J"),IF(M117="ST","H","K"))))</f>
        <v/>
      </c>
      <c r="Q117" s="32" t="str">
        <f aca="false">IF($B117="","",IF(AND(ISNUMBER(J117),ISNUMBER(K117),J117&lt;&gt;K117),"CHECK: proceeds &lt;&gt; FMV",""))</f>
        <v/>
      </c>
      <c r="R117" s="32" t="str">
        <f aca="false">IF($B117="","",IF(OR(NOT(ISNUMBER(B117)),B117&lt;46023,B117&gt;46387),"OUT OF 2026",IF(NOT(ISNUMBER(D117)),"NEEDS ACQUIRED DATE","OK")))</f>
        <v/>
      </c>
      <c r="S117" s="29"/>
      <c r="T117" s="29"/>
    </row>
    <row r="118" customFormat="false" ht="15" hidden="false" customHeight="false" outlineLevel="0" collapsed="false">
      <c r="A118" s="27" t="n">
        <v>115</v>
      </c>
      <c r="B118" s="28"/>
      <c r="C118" s="29"/>
      <c r="D118" s="28"/>
      <c r="E118" s="29"/>
      <c r="F118" s="29"/>
      <c r="G118" s="38"/>
      <c r="H118" s="30"/>
      <c r="I118" s="30"/>
      <c r="J118" s="30"/>
      <c r="K118" s="30"/>
      <c r="L118" s="31" t="str">
        <f aca="false">IF($B118="","",K118-H118-I118)</f>
        <v/>
      </c>
      <c r="M118" s="32" t="str">
        <f aca="false">IF($B118="","",IF(AND(ISNUMBER(D118),ISNUMBER(B118)),IF((B118-D118)&gt;365,"LT","ST"),""))</f>
        <v/>
      </c>
      <c r="N118" s="29"/>
      <c r="O118" s="29"/>
      <c r="P118" s="32" t="str">
        <f aca="false">IF(OR($B118="",M118=""),"",IF(N118="No",IF(M118="ST","I","L"),IF(O118="Yes",IF(M118="ST","G","J"),IF(M118="ST","H","K"))))</f>
        <v/>
      </c>
      <c r="Q118" s="32" t="str">
        <f aca="false">IF($B118="","",IF(AND(ISNUMBER(J118),ISNUMBER(K118),J118&lt;&gt;K118),"CHECK: proceeds &lt;&gt; FMV",""))</f>
        <v/>
      </c>
      <c r="R118" s="32" t="str">
        <f aca="false">IF($B118="","",IF(OR(NOT(ISNUMBER(B118)),B118&lt;46023,B118&gt;46387),"OUT OF 2026",IF(NOT(ISNUMBER(D118)),"NEEDS ACQUIRED DATE","OK")))</f>
        <v/>
      </c>
      <c r="S118" s="29"/>
      <c r="T118" s="29"/>
    </row>
    <row r="119" customFormat="false" ht="15" hidden="false" customHeight="false" outlineLevel="0" collapsed="false">
      <c r="A119" s="27" t="n">
        <v>116</v>
      </c>
      <c r="B119" s="28"/>
      <c r="C119" s="29"/>
      <c r="D119" s="28"/>
      <c r="E119" s="29"/>
      <c r="F119" s="29"/>
      <c r="G119" s="38"/>
      <c r="H119" s="30"/>
      <c r="I119" s="30"/>
      <c r="J119" s="30"/>
      <c r="K119" s="30"/>
      <c r="L119" s="31" t="str">
        <f aca="false">IF($B119="","",K119-H119-I119)</f>
        <v/>
      </c>
      <c r="M119" s="32" t="str">
        <f aca="false">IF($B119="","",IF(AND(ISNUMBER(D119),ISNUMBER(B119)),IF((B119-D119)&gt;365,"LT","ST"),""))</f>
        <v/>
      </c>
      <c r="N119" s="29"/>
      <c r="O119" s="29"/>
      <c r="P119" s="32" t="str">
        <f aca="false">IF(OR($B119="",M119=""),"",IF(N119="No",IF(M119="ST","I","L"),IF(O119="Yes",IF(M119="ST","G","J"),IF(M119="ST","H","K"))))</f>
        <v/>
      </c>
      <c r="Q119" s="32" t="str">
        <f aca="false">IF($B119="","",IF(AND(ISNUMBER(J119),ISNUMBER(K119),J119&lt;&gt;K119),"CHECK: proceeds &lt;&gt; FMV",""))</f>
        <v/>
      </c>
      <c r="R119" s="32" t="str">
        <f aca="false">IF($B119="","",IF(OR(NOT(ISNUMBER(B119)),B119&lt;46023,B119&gt;46387),"OUT OF 2026",IF(NOT(ISNUMBER(D119)),"NEEDS ACQUIRED DATE","OK")))</f>
        <v/>
      </c>
      <c r="S119" s="29"/>
      <c r="T119" s="29"/>
    </row>
    <row r="120" customFormat="false" ht="15" hidden="false" customHeight="false" outlineLevel="0" collapsed="false">
      <c r="A120" s="27" t="n">
        <v>117</v>
      </c>
      <c r="B120" s="28"/>
      <c r="C120" s="29"/>
      <c r="D120" s="28"/>
      <c r="E120" s="29"/>
      <c r="F120" s="29"/>
      <c r="G120" s="38"/>
      <c r="H120" s="30"/>
      <c r="I120" s="30"/>
      <c r="J120" s="30"/>
      <c r="K120" s="30"/>
      <c r="L120" s="31" t="str">
        <f aca="false">IF($B120="","",K120-H120-I120)</f>
        <v/>
      </c>
      <c r="M120" s="32" t="str">
        <f aca="false">IF($B120="","",IF(AND(ISNUMBER(D120),ISNUMBER(B120)),IF((B120-D120)&gt;365,"LT","ST"),""))</f>
        <v/>
      </c>
      <c r="N120" s="29"/>
      <c r="O120" s="29"/>
      <c r="P120" s="32" t="str">
        <f aca="false">IF(OR($B120="",M120=""),"",IF(N120="No",IF(M120="ST","I","L"),IF(O120="Yes",IF(M120="ST","G","J"),IF(M120="ST","H","K"))))</f>
        <v/>
      </c>
      <c r="Q120" s="32" t="str">
        <f aca="false">IF($B120="","",IF(AND(ISNUMBER(J120),ISNUMBER(K120),J120&lt;&gt;K120),"CHECK: proceeds &lt;&gt; FMV",""))</f>
        <v/>
      </c>
      <c r="R120" s="32" t="str">
        <f aca="false">IF($B120="","",IF(OR(NOT(ISNUMBER(B120)),B120&lt;46023,B120&gt;46387),"OUT OF 2026",IF(NOT(ISNUMBER(D120)),"NEEDS ACQUIRED DATE","OK")))</f>
        <v/>
      </c>
      <c r="S120" s="29"/>
      <c r="T120" s="29"/>
    </row>
    <row r="121" customFormat="false" ht="15" hidden="false" customHeight="false" outlineLevel="0" collapsed="false">
      <c r="A121" s="27" t="n">
        <v>118</v>
      </c>
      <c r="B121" s="28"/>
      <c r="C121" s="29"/>
      <c r="D121" s="28"/>
      <c r="E121" s="29"/>
      <c r="F121" s="29"/>
      <c r="G121" s="38"/>
      <c r="H121" s="30"/>
      <c r="I121" s="30"/>
      <c r="J121" s="30"/>
      <c r="K121" s="30"/>
      <c r="L121" s="31" t="str">
        <f aca="false">IF($B121="","",K121-H121-I121)</f>
        <v/>
      </c>
      <c r="M121" s="32" t="str">
        <f aca="false">IF($B121="","",IF(AND(ISNUMBER(D121),ISNUMBER(B121)),IF((B121-D121)&gt;365,"LT","ST"),""))</f>
        <v/>
      </c>
      <c r="N121" s="29"/>
      <c r="O121" s="29"/>
      <c r="P121" s="32" t="str">
        <f aca="false">IF(OR($B121="",M121=""),"",IF(N121="No",IF(M121="ST","I","L"),IF(O121="Yes",IF(M121="ST","G","J"),IF(M121="ST","H","K"))))</f>
        <v/>
      </c>
      <c r="Q121" s="32" t="str">
        <f aca="false">IF($B121="","",IF(AND(ISNUMBER(J121),ISNUMBER(K121),J121&lt;&gt;K121),"CHECK: proceeds &lt;&gt; FMV",""))</f>
        <v/>
      </c>
      <c r="R121" s="32" t="str">
        <f aca="false">IF($B121="","",IF(OR(NOT(ISNUMBER(B121)),B121&lt;46023,B121&gt;46387),"OUT OF 2026",IF(NOT(ISNUMBER(D121)),"NEEDS ACQUIRED DATE","OK")))</f>
        <v/>
      </c>
      <c r="S121" s="29"/>
      <c r="T121" s="29"/>
    </row>
    <row r="122" customFormat="false" ht="15" hidden="false" customHeight="false" outlineLevel="0" collapsed="false">
      <c r="A122" s="27" t="n">
        <v>119</v>
      </c>
      <c r="B122" s="28"/>
      <c r="C122" s="29"/>
      <c r="D122" s="28"/>
      <c r="E122" s="29"/>
      <c r="F122" s="29"/>
      <c r="G122" s="38"/>
      <c r="H122" s="30"/>
      <c r="I122" s="30"/>
      <c r="J122" s="30"/>
      <c r="K122" s="30"/>
      <c r="L122" s="31" t="str">
        <f aca="false">IF($B122="","",K122-H122-I122)</f>
        <v/>
      </c>
      <c r="M122" s="32" t="str">
        <f aca="false">IF($B122="","",IF(AND(ISNUMBER(D122),ISNUMBER(B122)),IF((B122-D122)&gt;365,"LT","ST"),""))</f>
        <v/>
      </c>
      <c r="N122" s="29"/>
      <c r="O122" s="29"/>
      <c r="P122" s="32" t="str">
        <f aca="false">IF(OR($B122="",M122=""),"",IF(N122="No",IF(M122="ST","I","L"),IF(O122="Yes",IF(M122="ST","G","J"),IF(M122="ST","H","K"))))</f>
        <v/>
      </c>
      <c r="Q122" s="32" t="str">
        <f aca="false">IF($B122="","",IF(AND(ISNUMBER(J122),ISNUMBER(K122),J122&lt;&gt;K122),"CHECK: proceeds &lt;&gt; FMV",""))</f>
        <v/>
      </c>
      <c r="R122" s="32" t="str">
        <f aca="false">IF($B122="","",IF(OR(NOT(ISNUMBER(B122)),B122&lt;46023,B122&gt;46387),"OUT OF 2026",IF(NOT(ISNUMBER(D122)),"NEEDS ACQUIRED DATE","OK")))</f>
        <v/>
      </c>
      <c r="S122" s="29"/>
      <c r="T122" s="29"/>
    </row>
    <row r="123" customFormat="false" ht="15" hidden="false" customHeight="false" outlineLevel="0" collapsed="false">
      <c r="A123" s="27" t="n">
        <v>120</v>
      </c>
      <c r="B123" s="28"/>
      <c r="C123" s="29"/>
      <c r="D123" s="28"/>
      <c r="E123" s="29"/>
      <c r="F123" s="29"/>
      <c r="G123" s="38"/>
      <c r="H123" s="30"/>
      <c r="I123" s="30"/>
      <c r="J123" s="30"/>
      <c r="K123" s="30"/>
      <c r="L123" s="31" t="str">
        <f aca="false">IF($B123="","",K123-H123-I123)</f>
        <v/>
      </c>
      <c r="M123" s="32" t="str">
        <f aca="false">IF($B123="","",IF(AND(ISNUMBER(D123),ISNUMBER(B123)),IF((B123-D123)&gt;365,"LT","ST"),""))</f>
        <v/>
      </c>
      <c r="N123" s="29"/>
      <c r="O123" s="29"/>
      <c r="P123" s="32" t="str">
        <f aca="false">IF(OR($B123="",M123=""),"",IF(N123="No",IF(M123="ST","I","L"),IF(O123="Yes",IF(M123="ST","G","J"),IF(M123="ST","H","K"))))</f>
        <v/>
      </c>
      <c r="Q123" s="32" t="str">
        <f aca="false">IF($B123="","",IF(AND(ISNUMBER(J123),ISNUMBER(K123),J123&lt;&gt;K123),"CHECK: proceeds &lt;&gt; FMV",""))</f>
        <v/>
      </c>
      <c r="R123" s="32" t="str">
        <f aca="false">IF($B123="","",IF(OR(NOT(ISNUMBER(B123)),B123&lt;46023,B123&gt;46387),"OUT OF 2026",IF(NOT(ISNUMBER(D123)),"NEEDS ACQUIRED DATE","OK")))</f>
        <v/>
      </c>
      <c r="S123" s="29"/>
      <c r="T123" s="29"/>
    </row>
    <row r="124" customFormat="false" ht="15" hidden="false" customHeight="false" outlineLevel="0" collapsed="false">
      <c r="A124" s="27" t="n">
        <v>121</v>
      </c>
      <c r="B124" s="28"/>
      <c r="C124" s="29"/>
      <c r="D124" s="28"/>
      <c r="E124" s="29"/>
      <c r="F124" s="29"/>
      <c r="G124" s="38"/>
      <c r="H124" s="30"/>
      <c r="I124" s="30"/>
      <c r="J124" s="30"/>
      <c r="K124" s="30"/>
      <c r="L124" s="31" t="str">
        <f aca="false">IF($B124="","",K124-H124-I124)</f>
        <v/>
      </c>
      <c r="M124" s="32" t="str">
        <f aca="false">IF($B124="","",IF(AND(ISNUMBER(D124),ISNUMBER(B124)),IF((B124-D124)&gt;365,"LT","ST"),""))</f>
        <v/>
      </c>
      <c r="N124" s="29"/>
      <c r="O124" s="29"/>
      <c r="P124" s="32" t="str">
        <f aca="false">IF(OR($B124="",M124=""),"",IF(N124="No",IF(M124="ST","I","L"),IF(O124="Yes",IF(M124="ST","G","J"),IF(M124="ST","H","K"))))</f>
        <v/>
      </c>
      <c r="Q124" s="32" t="str">
        <f aca="false">IF($B124="","",IF(AND(ISNUMBER(J124),ISNUMBER(K124),J124&lt;&gt;K124),"CHECK: proceeds &lt;&gt; FMV",""))</f>
        <v/>
      </c>
      <c r="R124" s="32" t="str">
        <f aca="false">IF($B124="","",IF(OR(NOT(ISNUMBER(B124)),B124&lt;46023,B124&gt;46387),"OUT OF 2026",IF(NOT(ISNUMBER(D124)),"NEEDS ACQUIRED DATE","OK")))</f>
        <v/>
      </c>
      <c r="S124" s="29"/>
      <c r="T124" s="29"/>
    </row>
    <row r="125" customFormat="false" ht="15" hidden="false" customHeight="false" outlineLevel="0" collapsed="false">
      <c r="A125" s="27" t="n">
        <v>122</v>
      </c>
      <c r="B125" s="28"/>
      <c r="C125" s="29"/>
      <c r="D125" s="28"/>
      <c r="E125" s="29"/>
      <c r="F125" s="29"/>
      <c r="G125" s="38"/>
      <c r="H125" s="30"/>
      <c r="I125" s="30"/>
      <c r="J125" s="30"/>
      <c r="K125" s="30"/>
      <c r="L125" s="31" t="str">
        <f aca="false">IF($B125="","",K125-H125-I125)</f>
        <v/>
      </c>
      <c r="M125" s="32" t="str">
        <f aca="false">IF($B125="","",IF(AND(ISNUMBER(D125),ISNUMBER(B125)),IF((B125-D125)&gt;365,"LT","ST"),""))</f>
        <v/>
      </c>
      <c r="N125" s="29"/>
      <c r="O125" s="29"/>
      <c r="P125" s="32" t="str">
        <f aca="false">IF(OR($B125="",M125=""),"",IF(N125="No",IF(M125="ST","I","L"),IF(O125="Yes",IF(M125="ST","G","J"),IF(M125="ST","H","K"))))</f>
        <v/>
      </c>
      <c r="Q125" s="32" t="str">
        <f aca="false">IF($B125="","",IF(AND(ISNUMBER(J125),ISNUMBER(K125),J125&lt;&gt;K125),"CHECK: proceeds &lt;&gt; FMV",""))</f>
        <v/>
      </c>
      <c r="R125" s="32" t="str">
        <f aca="false">IF($B125="","",IF(OR(NOT(ISNUMBER(B125)),B125&lt;46023,B125&gt;46387),"OUT OF 2026",IF(NOT(ISNUMBER(D125)),"NEEDS ACQUIRED DATE","OK")))</f>
        <v/>
      </c>
      <c r="S125" s="29"/>
      <c r="T125" s="29"/>
    </row>
    <row r="126" customFormat="false" ht="15" hidden="false" customHeight="false" outlineLevel="0" collapsed="false">
      <c r="A126" s="27" t="n">
        <v>123</v>
      </c>
      <c r="B126" s="28"/>
      <c r="C126" s="29"/>
      <c r="D126" s="28"/>
      <c r="E126" s="29"/>
      <c r="F126" s="29"/>
      <c r="G126" s="38"/>
      <c r="H126" s="30"/>
      <c r="I126" s="30"/>
      <c r="J126" s="30"/>
      <c r="K126" s="30"/>
      <c r="L126" s="31" t="str">
        <f aca="false">IF($B126="","",K126-H126-I126)</f>
        <v/>
      </c>
      <c r="M126" s="32" t="str">
        <f aca="false">IF($B126="","",IF(AND(ISNUMBER(D126),ISNUMBER(B126)),IF((B126-D126)&gt;365,"LT","ST"),""))</f>
        <v/>
      </c>
      <c r="N126" s="29"/>
      <c r="O126" s="29"/>
      <c r="P126" s="32" t="str">
        <f aca="false">IF(OR($B126="",M126=""),"",IF(N126="No",IF(M126="ST","I","L"),IF(O126="Yes",IF(M126="ST","G","J"),IF(M126="ST","H","K"))))</f>
        <v/>
      </c>
      <c r="Q126" s="32" t="str">
        <f aca="false">IF($B126="","",IF(AND(ISNUMBER(J126),ISNUMBER(K126),J126&lt;&gt;K126),"CHECK: proceeds &lt;&gt; FMV",""))</f>
        <v/>
      </c>
      <c r="R126" s="32" t="str">
        <f aca="false">IF($B126="","",IF(OR(NOT(ISNUMBER(B126)),B126&lt;46023,B126&gt;46387),"OUT OF 2026",IF(NOT(ISNUMBER(D126)),"NEEDS ACQUIRED DATE","OK")))</f>
        <v/>
      </c>
      <c r="S126" s="29"/>
      <c r="T126" s="29"/>
    </row>
    <row r="127" customFormat="false" ht="15" hidden="false" customHeight="false" outlineLevel="0" collapsed="false">
      <c r="A127" s="27" t="n">
        <v>124</v>
      </c>
      <c r="B127" s="28"/>
      <c r="C127" s="29"/>
      <c r="D127" s="28"/>
      <c r="E127" s="29"/>
      <c r="F127" s="29"/>
      <c r="G127" s="38"/>
      <c r="H127" s="30"/>
      <c r="I127" s="30"/>
      <c r="J127" s="30"/>
      <c r="K127" s="30"/>
      <c r="L127" s="31" t="str">
        <f aca="false">IF($B127="","",K127-H127-I127)</f>
        <v/>
      </c>
      <c r="M127" s="32" t="str">
        <f aca="false">IF($B127="","",IF(AND(ISNUMBER(D127),ISNUMBER(B127)),IF((B127-D127)&gt;365,"LT","ST"),""))</f>
        <v/>
      </c>
      <c r="N127" s="29"/>
      <c r="O127" s="29"/>
      <c r="P127" s="32" t="str">
        <f aca="false">IF(OR($B127="",M127=""),"",IF(N127="No",IF(M127="ST","I","L"),IF(O127="Yes",IF(M127="ST","G","J"),IF(M127="ST","H","K"))))</f>
        <v/>
      </c>
      <c r="Q127" s="32" t="str">
        <f aca="false">IF($B127="","",IF(AND(ISNUMBER(J127),ISNUMBER(K127),J127&lt;&gt;K127),"CHECK: proceeds &lt;&gt; FMV",""))</f>
        <v/>
      </c>
      <c r="R127" s="32" t="str">
        <f aca="false">IF($B127="","",IF(OR(NOT(ISNUMBER(B127)),B127&lt;46023,B127&gt;46387),"OUT OF 2026",IF(NOT(ISNUMBER(D127)),"NEEDS ACQUIRED DATE","OK")))</f>
        <v/>
      </c>
      <c r="S127" s="29"/>
      <c r="T127" s="29"/>
    </row>
    <row r="128" customFormat="false" ht="15" hidden="false" customHeight="false" outlineLevel="0" collapsed="false">
      <c r="A128" s="27" t="n">
        <v>125</v>
      </c>
      <c r="B128" s="28"/>
      <c r="C128" s="29"/>
      <c r="D128" s="28"/>
      <c r="E128" s="29"/>
      <c r="F128" s="29"/>
      <c r="G128" s="38"/>
      <c r="H128" s="30"/>
      <c r="I128" s="30"/>
      <c r="J128" s="30"/>
      <c r="K128" s="30"/>
      <c r="L128" s="31" t="str">
        <f aca="false">IF($B128="","",K128-H128-I128)</f>
        <v/>
      </c>
      <c r="M128" s="32" t="str">
        <f aca="false">IF($B128="","",IF(AND(ISNUMBER(D128),ISNUMBER(B128)),IF((B128-D128)&gt;365,"LT","ST"),""))</f>
        <v/>
      </c>
      <c r="N128" s="29"/>
      <c r="O128" s="29"/>
      <c r="P128" s="32" t="str">
        <f aca="false">IF(OR($B128="",M128=""),"",IF(N128="No",IF(M128="ST","I","L"),IF(O128="Yes",IF(M128="ST","G","J"),IF(M128="ST","H","K"))))</f>
        <v/>
      </c>
      <c r="Q128" s="32" t="str">
        <f aca="false">IF($B128="","",IF(AND(ISNUMBER(J128),ISNUMBER(K128),J128&lt;&gt;K128),"CHECK: proceeds &lt;&gt; FMV",""))</f>
        <v/>
      </c>
      <c r="R128" s="32" t="str">
        <f aca="false">IF($B128="","",IF(OR(NOT(ISNUMBER(B128)),B128&lt;46023,B128&gt;46387),"OUT OF 2026",IF(NOT(ISNUMBER(D128)),"NEEDS ACQUIRED DATE","OK")))</f>
        <v/>
      </c>
      <c r="S128" s="29"/>
      <c r="T128" s="29"/>
    </row>
    <row r="129" customFormat="false" ht="15" hidden="false" customHeight="false" outlineLevel="0" collapsed="false">
      <c r="A129" s="27" t="n">
        <v>126</v>
      </c>
      <c r="B129" s="28"/>
      <c r="C129" s="29"/>
      <c r="D129" s="28"/>
      <c r="E129" s="29"/>
      <c r="F129" s="29"/>
      <c r="G129" s="38"/>
      <c r="H129" s="30"/>
      <c r="I129" s="30"/>
      <c r="J129" s="30"/>
      <c r="K129" s="30"/>
      <c r="L129" s="31" t="str">
        <f aca="false">IF($B129="","",K129-H129-I129)</f>
        <v/>
      </c>
      <c r="M129" s="32" t="str">
        <f aca="false">IF($B129="","",IF(AND(ISNUMBER(D129),ISNUMBER(B129)),IF((B129-D129)&gt;365,"LT","ST"),""))</f>
        <v/>
      </c>
      <c r="N129" s="29"/>
      <c r="O129" s="29"/>
      <c r="P129" s="32" t="str">
        <f aca="false">IF(OR($B129="",M129=""),"",IF(N129="No",IF(M129="ST","I","L"),IF(O129="Yes",IF(M129="ST","G","J"),IF(M129="ST","H","K"))))</f>
        <v/>
      </c>
      <c r="Q129" s="32" t="str">
        <f aca="false">IF($B129="","",IF(AND(ISNUMBER(J129),ISNUMBER(K129),J129&lt;&gt;K129),"CHECK: proceeds &lt;&gt; FMV",""))</f>
        <v/>
      </c>
      <c r="R129" s="32" t="str">
        <f aca="false">IF($B129="","",IF(OR(NOT(ISNUMBER(B129)),B129&lt;46023,B129&gt;46387),"OUT OF 2026",IF(NOT(ISNUMBER(D129)),"NEEDS ACQUIRED DATE","OK")))</f>
        <v/>
      </c>
      <c r="S129" s="29"/>
      <c r="T129" s="29"/>
    </row>
    <row r="130" customFormat="false" ht="15" hidden="false" customHeight="false" outlineLevel="0" collapsed="false">
      <c r="A130" s="27" t="n">
        <v>127</v>
      </c>
      <c r="B130" s="28"/>
      <c r="C130" s="29"/>
      <c r="D130" s="28"/>
      <c r="E130" s="29"/>
      <c r="F130" s="29"/>
      <c r="G130" s="38"/>
      <c r="H130" s="30"/>
      <c r="I130" s="30"/>
      <c r="J130" s="30"/>
      <c r="K130" s="30"/>
      <c r="L130" s="31" t="str">
        <f aca="false">IF($B130="","",K130-H130-I130)</f>
        <v/>
      </c>
      <c r="M130" s="32" t="str">
        <f aca="false">IF($B130="","",IF(AND(ISNUMBER(D130),ISNUMBER(B130)),IF((B130-D130)&gt;365,"LT","ST"),""))</f>
        <v/>
      </c>
      <c r="N130" s="29"/>
      <c r="O130" s="29"/>
      <c r="P130" s="32" t="str">
        <f aca="false">IF(OR($B130="",M130=""),"",IF(N130="No",IF(M130="ST","I","L"),IF(O130="Yes",IF(M130="ST","G","J"),IF(M130="ST","H","K"))))</f>
        <v/>
      </c>
      <c r="Q130" s="32" t="str">
        <f aca="false">IF($B130="","",IF(AND(ISNUMBER(J130),ISNUMBER(K130),J130&lt;&gt;K130),"CHECK: proceeds &lt;&gt; FMV",""))</f>
        <v/>
      </c>
      <c r="R130" s="32" t="str">
        <f aca="false">IF($B130="","",IF(OR(NOT(ISNUMBER(B130)),B130&lt;46023,B130&gt;46387),"OUT OF 2026",IF(NOT(ISNUMBER(D130)),"NEEDS ACQUIRED DATE","OK")))</f>
        <v/>
      </c>
      <c r="S130" s="29"/>
      <c r="T130" s="29"/>
    </row>
    <row r="131" customFormat="false" ht="15" hidden="false" customHeight="false" outlineLevel="0" collapsed="false">
      <c r="A131" s="27" t="n">
        <v>128</v>
      </c>
      <c r="B131" s="28"/>
      <c r="C131" s="29"/>
      <c r="D131" s="28"/>
      <c r="E131" s="29"/>
      <c r="F131" s="29"/>
      <c r="G131" s="38"/>
      <c r="H131" s="30"/>
      <c r="I131" s="30"/>
      <c r="J131" s="30"/>
      <c r="K131" s="30"/>
      <c r="L131" s="31" t="str">
        <f aca="false">IF($B131="","",K131-H131-I131)</f>
        <v/>
      </c>
      <c r="M131" s="32" t="str">
        <f aca="false">IF($B131="","",IF(AND(ISNUMBER(D131),ISNUMBER(B131)),IF((B131-D131)&gt;365,"LT","ST"),""))</f>
        <v/>
      </c>
      <c r="N131" s="29"/>
      <c r="O131" s="29"/>
      <c r="P131" s="32" t="str">
        <f aca="false">IF(OR($B131="",M131=""),"",IF(N131="No",IF(M131="ST","I","L"),IF(O131="Yes",IF(M131="ST","G","J"),IF(M131="ST","H","K"))))</f>
        <v/>
      </c>
      <c r="Q131" s="32" t="str">
        <f aca="false">IF($B131="","",IF(AND(ISNUMBER(J131),ISNUMBER(K131),J131&lt;&gt;K131),"CHECK: proceeds &lt;&gt; FMV",""))</f>
        <v/>
      </c>
      <c r="R131" s="32" t="str">
        <f aca="false">IF($B131="","",IF(OR(NOT(ISNUMBER(B131)),B131&lt;46023,B131&gt;46387),"OUT OF 2026",IF(NOT(ISNUMBER(D131)),"NEEDS ACQUIRED DATE","OK")))</f>
        <v/>
      </c>
      <c r="S131" s="29"/>
      <c r="T131" s="29"/>
    </row>
    <row r="132" customFormat="false" ht="15" hidden="false" customHeight="false" outlineLevel="0" collapsed="false">
      <c r="A132" s="27" t="n">
        <v>129</v>
      </c>
      <c r="B132" s="28"/>
      <c r="C132" s="29"/>
      <c r="D132" s="28"/>
      <c r="E132" s="29"/>
      <c r="F132" s="29"/>
      <c r="G132" s="38"/>
      <c r="H132" s="30"/>
      <c r="I132" s="30"/>
      <c r="J132" s="30"/>
      <c r="K132" s="30"/>
      <c r="L132" s="31" t="str">
        <f aca="false">IF($B132="","",K132-H132-I132)</f>
        <v/>
      </c>
      <c r="M132" s="32" t="str">
        <f aca="false">IF($B132="","",IF(AND(ISNUMBER(D132),ISNUMBER(B132)),IF((B132-D132)&gt;365,"LT","ST"),""))</f>
        <v/>
      </c>
      <c r="N132" s="29"/>
      <c r="O132" s="29"/>
      <c r="P132" s="32" t="str">
        <f aca="false">IF(OR($B132="",M132=""),"",IF(N132="No",IF(M132="ST","I","L"),IF(O132="Yes",IF(M132="ST","G","J"),IF(M132="ST","H","K"))))</f>
        <v/>
      </c>
      <c r="Q132" s="32" t="str">
        <f aca="false">IF($B132="","",IF(AND(ISNUMBER(J132),ISNUMBER(K132),J132&lt;&gt;K132),"CHECK: proceeds &lt;&gt; FMV",""))</f>
        <v/>
      </c>
      <c r="R132" s="32" t="str">
        <f aca="false">IF($B132="","",IF(OR(NOT(ISNUMBER(B132)),B132&lt;46023,B132&gt;46387),"OUT OF 2026",IF(NOT(ISNUMBER(D132)),"NEEDS ACQUIRED DATE","OK")))</f>
        <v/>
      </c>
      <c r="S132" s="29"/>
      <c r="T132" s="29"/>
    </row>
    <row r="133" customFormat="false" ht="15" hidden="false" customHeight="false" outlineLevel="0" collapsed="false">
      <c r="A133" s="27" t="n">
        <v>130</v>
      </c>
      <c r="B133" s="28"/>
      <c r="C133" s="29"/>
      <c r="D133" s="28"/>
      <c r="E133" s="29"/>
      <c r="F133" s="29"/>
      <c r="G133" s="38"/>
      <c r="H133" s="30"/>
      <c r="I133" s="30"/>
      <c r="J133" s="30"/>
      <c r="K133" s="30"/>
      <c r="L133" s="31" t="str">
        <f aca="false">IF($B133="","",K133-H133-I133)</f>
        <v/>
      </c>
      <c r="M133" s="32" t="str">
        <f aca="false">IF($B133="","",IF(AND(ISNUMBER(D133),ISNUMBER(B133)),IF((B133-D133)&gt;365,"LT","ST"),""))</f>
        <v/>
      </c>
      <c r="N133" s="29"/>
      <c r="O133" s="29"/>
      <c r="P133" s="32" t="str">
        <f aca="false">IF(OR($B133="",M133=""),"",IF(N133="No",IF(M133="ST","I","L"),IF(O133="Yes",IF(M133="ST","G","J"),IF(M133="ST","H","K"))))</f>
        <v/>
      </c>
      <c r="Q133" s="32" t="str">
        <f aca="false">IF($B133="","",IF(AND(ISNUMBER(J133),ISNUMBER(K133),J133&lt;&gt;K133),"CHECK: proceeds &lt;&gt; FMV",""))</f>
        <v/>
      </c>
      <c r="R133" s="32" t="str">
        <f aca="false">IF($B133="","",IF(OR(NOT(ISNUMBER(B133)),B133&lt;46023,B133&gt;46387),"OUT OF 2026",IF(NOT(ISNUMBER(D133)),"NEEDS ACQUIRED DATE","OK")))</f>
        <v/>
      </c>
      <c r="S133" s="29"/>
      <c r="T133" s="29"/>
    </row>
    <row r="134" customFormat="false" ht="15" hidden="false" customHeight="false" outlineLevel="0" collapsed="false">
      <c r="A134" s="27" t="n">
        <v>131</v>
      </c>
      <c r="B134" s="28"/>
      <c r="C134" s="29"/>
      <c r="D134" s="28"/>
      <c r="E134" s="29"/>
      <c r="F134" s="29"/>
      <c r="G134" s="38"/>
      <c r="H134" s="30"/>
      <c r="I134" s="30"/>
      <c r="J134" s="30"/>
      <c r="K134" s="30"/>
      <c r="L134" s="31" t="str">
        <f aca="false">IF($B134="","",K134-H134-I134)</f>
        <v/>
      </c>
      <c r="M134" s="32" t="str">
        <f aca="false">IF($B134="","",IF(AND(ISNUMBER(D134),ISNUMBER(B134)),IF((B134-D134)&gt;365,"LT","ST"),""))</f>
        <v/>
      </c>
      <c r="N134" s="29"/>
      <c r="O134" s="29"/>
      <c r="P134" s="32" t="str">
        <f aca="false">IF(OR($B134="",M134=""),"",IF(N134="No",IF(M134="ST","I","L"),IF(O134="Yes",IF(M134="ST","G","J"),IF(M134="ST","H","K"))))</f>
        <v/>
      </c>
      <c r="Q134" s="32" t="str">
        <f aca="false">IF($B134="","",IF(AND(ISNUMBER(J134),ISNUMBER(K134),J134&lt;&gt;K134),"CHECK: proceeds &lt;&gt; FMV",""))</f>
        <v/>
      </c>
      <c r="R134" s="32" t="str">
        <f aca="false">IF($B134="","",IF(OR(NOT(ISNUMBER(B134)),B134&lt;46023,B134&gt;46387),"OUT OF 2026",IF(NOT(ISNUMBER(D134)),"NEEDS ACQUIRED DATE","OK")))</f>
        <v/>
      </c>
      <c r="S134" s="29"/>
      <c r="T134" s="29"/>
    </row>
    <row r="135" customFormat="false" ht="15" hidden="false" customHeight="false" outlineLevel="0" collapsed="false">
      <c r="A135" s="27" t="n">
        <v>132</v>
      </c>
      <c r="B135" s="28"/>
      <c r="C135" s="29"/>
      <c r="D135" s="28"/>
      <c r="E135" s="29"/>
      <c r="F135" s="29"/>
      <c r="G135" s="38"/>
      <c r="H135" s="30"/>
      <c r="I135" s="30"/>
      <c r="J135" s="30"/>
      <c r="K135" s="30"/>
      <c r="L135" s="31" t="str">
        <f aca="false">IF($B135="","",K135-H135-I135)</f>
        <v/>
      </c>
      <c r="M135" s="32" t="str">
        <f aca="false">IF($B135="","",IF(AND(ISNUMBER(D135),ISNUMBER(B135)),IF((B135-D135)&gt;365,"LT","ST"),""))</f>
        <v/>
      </c>
      <c r="N135" s="29"/>
      <c r="O135" s="29"/>
      <c r="P135" s="32" t="str">
        <f aca="false">IF(OR($B135="",M135=""),"",IF(N135="No",IF(M135="ST","I","L"),IF(O135="Yes",IF(M135="ST","G","J"),IF(M135="ST","H","K"))))</f>
        <v/>
      </c>
      <c r="Q135" s="32" t="str">
        <f aca="false">IF($B135="","",IF(AND(ISNUMBER(J135),ISNUMBER(K135),J135&lt;&gt;K135),"CHECK: proceeds &lt;&gt; FMV",""))</f>
        <v/>
      </c>
      <c r="R135" s="32" t="str">
        <f aca="false">IF($B135="","",IF(OR(NOT(ISNUMBER(B135)),B135&lt;46023,B135&gt;46387),"OUT OF 2026",IF(NOT(ISNUMBER(D135)),"NEEDS ACQUIRED DATE","OK")))</f>
        <v/>
      </c>
      <c r="S135" s="29"/>
      <c r="T135" s="29"/>
    </row>
    <row r="136" customFormat="false" ht="15" hidden="false" customHeight="false" outlineLevel="0" collapsed="false">
      <c r="A136" s="27" t="n">
        <v>133</v>
      </c>
      <c r="B136" s="28"/>
      <c r="C136" s="29"/>
      <c r="D136" s="28"/>
      <c r="E136" s="29"/>
      <c r="F136" s="29"/>
      <c r="G136" s="38"/>
      <c r="H136" s="30"/>
      <c r="I136" s="30"/>
      <c r="J136" s="30"/>
      <c r="K136" s="30"/>
      <c r="L136" s="31" t="str">
        <f aca="false">IF($B136="","",K136-H136-I136)</f>
        <v/>
      </c>
      <c r="M136" s="32" t="str">
        <f aca="false">IF($B136="","",IF(AND(ISNUMBER(D136),ISNUMBER(B136)),IF((B136-D136)&gt;365,"LT","ST"),""))</f>
        <v/>
      </c>
      <c r="N136" s="29"/>
      <c r="O136" s="29"/>
      <c r="P136" s="32" t="str">
        <f aca="false">IF(OR($B136="",M136=""),"",IF(N136="No",IF(M136="ST","I","L"),IF(O136="Yes",IF(M136="ST","G","J"),IF(M136="ST","H","K"))))</f>
        <v/>
      </c>
      <c r="Q136" s="32" t="str">
        <f aca="false">IF($B136="","",IF(AND(ISNUMBER(J136),ISNUMBER(K136),J136&lt;&gt;K136),"CHECK: proceeds &lt;&gt; FMV",""))</f>
        <v/>
      </c>
      <c r="R136" s="32" t="str">
        <f aca="false">IF($B136="","",IF(OR(NOT(ISNUMBER(B136)),B136&lt;46023,B136&gt;46387),"OUT OF 2026",IF(NOT(ISNUMBER(D136)),"NEEDS ACQUIRED DATE","OK")))</f>
        <v/>
      </c>
      <c r="S136" s="29"/>
      <c r="T136" s="29"/>
    </row>
    <row r="137" customFormat="false" ht="15" hidden="false" customHeight="false" outlineLevel="0" collapsed="false">
      <c r="A137" s="27" t="n">
        <v>134</v>
      </c>
      <c r="B137" s="28"/>
      <c r="C137" s="29"/>
      <c r="D137" s="28"/>
      <c r="E137" s="29"/>
      <c r="F137" s="29"/>
      <c r="G137" s="38"/>
      <c r="H137" s="30"/>
      <c r="I137" s="30"/>
      <c r="J137" s="30"/>
      <c r="K137" s="30"/>
      <c r="L137" s="31" t="str">
        <f aca="false">IF($B137="","",K137-H137-I137)</f>
        <v/>
      </c>
      <c r="M137" s="32" t="str">
        <f aca="false">IF($B137="","",IF(AND(ISNUMBER(D137),ISNUMBER(B137)),IF((B137-D137)&gt;365,"LT","ST"),""))</f>
        <v/>
      </c>
      <c r="N137" s="29"/>
      <c r="O137" s="29"/>
      <c r="P137" s="32" t="str">
        <f aca="false">IF(OR($B137="",M137=""),"",IF(N137="No",IF(M137="ST","I","L"),IF(O137="Yes",IF(M137="ST","G","J"),IF(M137="ST","H","K"))))</f>
        <v/>
      </c>
      <c r="Q137" s="32" t="str">
        <f aca="false">IF($B137="","",IF(AND(ISNUMBER(J137),ISNUMBER(K137),J137&lt;&gt;K137),"CHECK: proceeds &lt;&gt; FMV",""))</f>
        <v/>
      </c>
      <c r="R137" s="32" t="str">
        <f aca="false">IF($B137="","",IF(OR(NOT(ISNUMBER(B137)),B137&lt;46023,B137&gt;46387),"OUT OF 2026",IF(NOT(ISNUMBER(D137)),"NEEDS ACQUIRED DATE","OK")))</f>
        <v/>
      </c>
      <c r="S137" s="29"/>
      <c r="T137" s="29"/>
    </row>
    <row r="138" customFormat="false" ht="15" hidden="false" customHeight="false" outlineLevel="0" collapsed="false">
      <c r="A138" s="27" t="n">
        <v>135</v>
      </c>
      <c r="B138" s="28"/>
      <c r="C138" s="29"/>
      <c r="D138" s="28"/>
      <c r="E138" s="29"/>
      <c r="F138" s="29"/>
      <c r="G138" s="38"/>
      <c r="H138" s="30"/>
      <c r="I138" s="30"/>
      <c r="J138" s="30"/>
      <c r="K138" s="30"/>
      <c r="L138" s="31" t="str">
        <f aca="false">IF($B138="","",K138-H138-I138)</f>
        <v/>
      </c>
      <c r="M138" s="32" t="str">
        <f aca="false">IF($B138="","",IF(AND(ISNUMBER(D138),ISNUMBER(B138)),IF((B138-D138)&gt;365,"LT","ST"),""))</f>
        <v/>
      </c>
      <c r="N138" s="29"/>
      <c r="O138" s="29"/>
      <c r="P138" s="32" t="str">
        <f aca="false">IF(OR($B138="",M138=""),"",IF(N138="No",IF(M138="ST","I","L"),IF(O138="Yes",IF(M138="ST","G","J"),IF(M138="ST","H","K"))))</f>
        <v/>
      </c>
      <c r="Q138" s="32" t="str">
        <f aca="false">IF($B138="","",IF(AND(ISNUMBER(J138),ISNUMBER(K138),J138&lt;&gt;K138),"CHECK: proceeds &lt;&gt; FMV",""))</f>
        <v/>
      </c>
      <c r="R138" s="32" t="str">
        <f aca="false">IF($B138="","",IF(OR(NOT(ISNUMBER(B138)),B138&lt;46023,B138&gt;46387),"OUT OF 2026",IF(NOT(ISNUMBER(D138)),"NEEDS ACQUIRED DATE","OK")))</f>
        <v/>
      </c>
      <c r="S138" s="29"/>
      <c r="T138" s="29"/>
    </row>
    <row r="139" customFormat="false" ht="15" hidden="false" customHeight="false" outlineLevel="0" collapsed="false">
      <c r="A139" s="27" t="n">
        <v>136</v>
      </c>
      <c r="B139" s="28"/>
      <c r="C139" s="29"/>
      <c r="D139" s="28"/>
      <c r="E139" s="29"/>
      <c r="F139" s="29"/>
      <c r="G139" s="38"/>
      <c r="H139" s="30"/>
      <c r="I139" s="30"/>
      <c r="J139" s="30"/>
      <c r="K139" s="30"/>
      <c r="L139" s="31" t="str">
        <f aca="false">IF($B139="","",K139-H139-I139)</f>
        <v/>
      </c>
      <c r="M139" s="32" t="str">
        <f aca="false">IF($B139="","",IF(AND(ISNUMBER(D139),ISNUMBER(B139)),IF((B139-D139)&gt;365,"LT","ST"),""))</f>
        <v/>
      </c>
      <c r="N139" s="29"/>
      <c r="O139" s="29"/>
      <c r="P139" s="32" t="str">
        <f aca="false">IF(OR($B139="",M139=""),"",IF(N139="No",IF(M139="ST","I","L"),IF(O139="Yes",IF(M139="ST","G","J"),IF(M139="ST","H","K"))))</f>
        <v/>
      </c>
      <c r="Q139" s="32" t="str">
        <f aca="false">IF($B139="","",IF(AND(ISNUMBER(J139),ISNUMBER(K139),J139&lt;&gt;K139),"CHECK: proceeds &lt;&gt; FMV",""))</f>
        <v/>
      </c>
      <c r="R139" s="32" t="str">
        <f aca="false">IF($B139="","",IF(OR(NOT(ISNUMBER(B139)),B139&lt;46023,B139&gt;46387),"OUT OF 2026",IF(NOT(ISNUMBER(D139)),"NEEDS ACQUIRED DATE","OK")))</f>
        <v/>
      </c>
      <c r="S139" s="29"/>
      <c r="T139" s="29"/>
    </row>
    <row r="140" customFormat="false" ht="15" hidden="false" customHeight="false" outlineLevel="0" collapsed="false">
      <c r="A140" s="27" t="n">
        <v>137</v>
      </c>
      <c r="B140" s="28"/>
      <c r="C140" s="29"/>
      <c r="D140" s="28"/>
      <c r="E140" s="29"/>
      <c r="F140" s="29"/>
      <c r="G140" s="38"/>
      <c r="H140" s="30"/>
      <c r="I140" s="30"/>
      <c r="J140" s="30"/>
      <c r="K140" s="30"/>
      <c r="L140" s="31" t="str">
        <f aca="false">IF($B140="","",K140-H140-I140)</f>
        <v/>
      </c>
      <c r="M140" s="32" t="str">
        <f aca="false">IF($B140="","",IF(AND(ISNUMBER(D140),ISNUMBER(B140)),IF((B140-D140)&gt;365,"LT","ST"),""))</f>
        <v/>
      </c>
      <c r="N140" s="29"/>
      <c r="O140" s="29"/>
      <c r="P140" s="32" t="str">
        <f aca="false">IF(OR($B140="",M140=""),"",IF(N140="No",IF(M140="ST","I","L"),IF(O140="Yes",IF(M140="ST","G","J"),IF(M140="ST","H","K"))))</f>
        <v/>
      </c>
      <c r="Q140" s="32" t="str">
        <f aca="false">IF($B140="","",IF(AND(ISNUMBER(J140),ISNUMBER(K140),J140&lt;&gt;K140),"CHECK: proceeds &lt;&gt; FMV",""))</f>
        <v/>
      </c>
      <c r="R140" s="32" t="str">
        <f aca="false">IF($B140="","",IF(OR(NOT(ISNUMBER(B140)),B140&lt;46023,B140&gt;46387),"OUT OF 2026",IF(NOT(ISNUMBER(D140)),"NEEDS ACQUIRED DATE","OK")))</f>
        <v/>
      </c>
      <c r="S140" s="29"/>
      <c r="T140" s="29"/>
    </row>
    <row r="141" customFormat="false" ht="15" hidden="false" customHeight="false" outlineLevel="0" collapsed="false">
      <c r="A141" s="27" t="n">
        <v>138</v>
      </c>
      <c r="B141" s="28"/>
      <c r="C141" s="29"/>
      <c r="D141" s="28"/>
      <c r="E141" s="29"/>
      <c r="F141" s="29"/>
      <c r="G141" s="38"/>
      <c r="H141" s="30"/>
      <c r="I141" s="30"/>
      <c r="J141" s="30"/>
      <c r="K141" s="30"/>
      <c r="L141" s="31" t="str">
        <f aca="false">IF($B141="","",K141-H141-I141)</f>
        <v/>
      </c>
      <c r="M141" s="32" t="str">
        <f aca="false">IF($B141="","",IF(AND(ISNUMBER(D141),ISNUMBER(B141)),IF((B141-D141)&gt;365,"LT","ST"),""))</f>
        <v/>
      </c>
      <c r="N141" s="29"/>
      <c r="O141" s="29"/>
      <c r="P141" s="32" t="str">
        <f aca="false">IF(OR($B141="",M141=""),"",IF(N141="No",IF(M141="ST","I","L"),IF(O141="Yes",IF(M141="ST","G","J"),IF(M141="ST","H","K"))))</f>
        <v/>
      </c>
      <c r="Q141" s="32" t="str">
        <f aca="false">IF($B141="","",IF(AND(ISNUMBER(J141),ISNUMBER(K141),J141&lt;&gt;K141),"CHECK: proceeds &lt;&gt; FMV",""))</f>
        <v/>
      </c>
      <c r="R141" s="32" t="str">
        <f aca="false">IF($B141="","",IF(OR(NOT(ISNUMBER(B141)),B141&lt;46023,B141&gt;46387),"OUT OF 2026",IF(NOT(ISNUMBER(D141)),"NEEDS ACQUIRED DATE","OK")))</f>
        <v/>
      </c>
      <c r="S141" s="29"/>
      <c r="T141" s="29"/>
    </row>
    <row r="142" customFormat="false" ht="15" hidden="false" customHeight="false" outlineLevel="0" collapsed="false">
      <c r="A142" s="27" t="n">
        <v>139</v>
      </c>
      <c r="B142" s="28"/>
      <c r="C142" s="29"/>
      <c r="D142" s="28"/>
      <c r="E142" s="29"/>
      <c r="F142" s="29"/>
      <c r="G142" s="38"/>
      <c r="H142" s="30"/>
      <c r="I142" s="30"/>
      <c r="J142" s="30"/>
      <c r="K142" s="30"/>
      <c r="L142" s="31" t="str">
        <f aca="false">IF($B142="","",K142-H142-I142)</f>
        <v/>
      </c>
      <c r="M142" s="32" t="str">
        <f aca="false">IF($B142="","",IF(AND(ISNUMBER(D142),ISNUMBER(B142)),IF((B142-D142)&gt;365,"LT","ST"),""))</f>
        <v/>
      </c>
      <c r="N142" s="29"/>
      <c r="O142" s="29"/>
      <c r="P142" s="32" t="str">
        <f aca="false">IF(OR($B142="",M142=""),"",IF(N142="No",IF(M142="ST","I","L"),IF(O142="Yes",IF(M142="ST","G","J"),IF(M142="ST","H","K"))))</f>
        <v/>
      </c>
      <c r="Q142" s="32" t="str">
        <f aca="false">IF($B142="","",IF(AND(ISNUMBER(J142),ISNUMBER(K142),J142&lt;&gt;K142),"CHECK: proceeds &lt;&gt; FMV",""))</f>
        <v/>
      </c>
      <c r="R142" s="32" t="str">
        <f aca="false">IF($B142="","",IF(OR(NOT(ISNUMBER(B142)),B142&lt;46023,B142&gt;46387),"OUT OF 2026",IF(NOT(ISNUMBER(D142)),"NEEDS ACQUIRED DATE","OK")))</f>
        <v/>
      </c>
      <c r="S142" s="29"/>
      <c r="T142" s="29"/>
    </row>
    <row r="143" customFormat="false" ht="15" hidden="false" customHeight="false" outlineLevel="0" collapsed="false">
      <c r="A143" s="27" t="n">
        <v>140</v>
      </c>
      <c r="B143" s="28"/>
      <c r="C143" s="29"/>
      <c r="D143" s="28"/>
      <c r="E143" s="29"/>
      <c r="F143" s="29"/>
      <c r="G143" s="38"/>
      <c r="H143" s="30"/>
      <c r="I143" s="30"/>
      <c r="J143" s="30"/>
      <c r="K143" s="30"/>
      <c r="L143" s="31" t="str">
        <f aca="false">IF($B143="","",K143-H143-I143)</f>
        <v/>
      </c>
      <c r="M143" s="32" t="str">
        <f aca="false">IF($B143="","",IF(AND(ISNUMBER(D143),ISNUMBER(B143)),IF((B143-D143)&gt;365,"LT","ST"),""))</f>
        <v/>
      </c>
      <c r="N143" s="29"/>
      <c r="O143" s="29"/>
      <c r="P143" s="32" t="str">
        <f aca="false">IF(OR($B143="",M143=""),"",IF(N143="No",IF(M143="ST","I","L"),IF(O143="Yes",IF(M143="ST","G","J"),IF(M143="ST","H","K"))))</f>
        <v/>
      </c>
      <c r="Q143" s="32" t="str">
        <f aca="false">IF($B143="","",IF(AND(ISNUMBER(J143),ISNUMBER(K143),J143&lt;&gt;K143),"CHECK: proceeds &lt;&gt; FMV",""))</f>
        <v/>
      </c>
      <c r="R143" s="32" t="str">
        <f aca="false">IF($B143="","",IF(OR(NOT(ISNUMBER(B143)),B143&lt;46023,B143&gt;46387),"OUT OF 2026",IF(NOT(ISNUMBER(D143)),"NEEDS ACQUIRED DATE","OK")))</f>
        <v/>
      </c>
      <c r="S143" s="29"/>
      <c r="T143" s="29"/>
    </row>
    <row r="144" customFormat="false" ht="15" hidden="false" customHeight="false" outlineLevel="0" collapsed="false">
      <c r="A144" s="27" t="n">
        <v>141</v>
      </c>
      <c r="B144" s="28"/>
      <c r="C144" s="29"/>
      <c r="D144" s="28"/>
      <c r="E144" s="29"/>
      <c r="F144" s="29"/>
      <c r="G144" s="38"/>
      <c r="H144" s="30"/>
      <c r="I144" s="30"/>
      <c r="J144" s="30"/>
      <c r="K144" s="30"/>
      <c r="L144" s="31" t="str">
        <f aca="false">IF($B144="","",K144-H144-I144)</f>
        <v/>
      </c>
      <c r="M144" s="32" t="str">
        <f aca="false">IF($B144="","",IF(AND(ISNUMBER(D144),ISNUMBER(B144)),IF((B144-D144)&gt;365,"LT","ST"),""))</f>
        <v/>
      </c>
      <c r="N144" s="29"/>
      <c r="O144" s="29"/>
      <c r="P144" s="32" t="str">
        <f aca="false">IF(OR($B144="",M144=""),"",IF(N144="No",IF(M144="ST","I","L"),IF(O144="Yes",IF(M144="ST","G","J"),IF(M144="ST","H","K"))))</f>
        <v/>
      </c>
      <c r="Q144" s="32" t="str">
        <f aca="false">IF($B144="","",IF(AND(ISNUMBER(J144),ISNUMBER(K144),J144&lt;&gt;K144),"CHECK: proceeds &lt;&gt; FMV",""))</f>
        <v/>
      </c>
      <c r="R144" s="32" t="str">
        <f aca="false">IF($B144="","",IF(OR(NOT(ISNUMBER(B144)),B144&lt;46023,B144&gt;46387),"OUT OF 2026",IF(NOT(ISNUMBER(D144)),"NEEDS ACQUIRED DATE","OK")))</f>
        <v/>
      </c>
      <c r="S144" s="29"/>
      <c r="T144" s="29"/>
    </row>
    <row r="145" customFormat="false" ht="15" hidden="false" customHeight="false" outlineLevel="0" collapsed="false">
      <c r="A145" s="27" t="n">
        <v>142</v>
      </c>
      <c r="B145" s="28"/>
      <c r="C145" s="29"/>
      <c r="D145" s="28"/>
      <c r="E145" s="29"/>
      <c r="F145" s="29"/>
      <c r="G145" s="38"/>
      <c r="H145" s="30"/>
      <c r="I145" s="30"/>
      <c r="J145" s="30"/>
      <c r="K145" s="30"/>
      <c r="L145" s="31" t="str">
        <f aca="false">IF($B145="","",K145-H145-I145)</f>
        <v/>
      </c>
      <c r="M145" s="32" t="str">
        <f aca="false">IF($B145="","",IF(AND(ISNUMBER(D145),ISNUMBER(B145)),IF((B145-D145)&gt;365,"LT","ST"),""))</f>
        <v/>
      </c>
      <c r="N145" s="29"/>
      <c r="O145" s="29"/>
      <c r="P145" s="32" t="str">
        <f aca="false">IF(OR($B145="",M145=""),"",IF(N145="No",IF(M145="ST","I","L"),IF(O145="Yes",IF(M145="ST","G","J"),IF(M145="ST","H","K"))))</f>
        <v/>
      </c>
      <c r="Q145" s="32" t="str">
        <f aca="false">IF($B145="","",IF(AND(ISNUMBER(J145),ISNUMBER(K145),J145&lt;&gt;K145),"CHECK: proceeds &lt;&gt; FMV",""))</f>
        <v/>
      </c>
      <c r="R145" s="32" t="str">
        <f aca="false">IF($B145="","",IF(OR(NOT(ISNUMBER(B145)),B145&lt;46023,B145&gt;46387),"OUT OF 2026",IF(NOT(ISNUMBER(D145)),"NEEDS ACQUIRED DATE","OK")))</f>
        <v/>
      </c>
      <c r="S145" s="29"/>
      <c r="T145" s="29"/>
    </row>
    <row r="146" customFormat="false" ht="15" hidden="false" customHeight="false" outlineLevel="0" collapsed="false">
      <c r="A146" s="27" t="n">
        <v>143</v>
      </c>
      <c r="B146" s="28"/>
      <c r="C146" s="29"/>
      <c r="D146" s="28"/>
      <c r="E146" s="29"/>
      <c r="F146" s="29"/>
      <c r="G146" s="38"/>
      <c r="H146" s="30"/>
      <c r="I146" s="30"/>
      <c r="J146" s="30"/>
      <c r="K146" s="30"/>
      <c r="L146" s="31" t="str">
        <f aca="false">IF($B146="","",K146-H146-I146)</f>
        <v/>
      </c>
      <c r="M146" s="32" t="str">
        <f aca="false">IF($B146="","",IF(AND(ISNUMBER(D146),ISNUMBER(B146)),IF((B146-D146)&gt;365,"LT","ST"),""))</f>
        <v/>
      </c>
      <c r="N146" s="29"/>
      <c r="O146" s="29"/>
      <c r="P146" s="32" t="str">
        <f aca="false">IF(OR($B146="",M146=""),"",IF(N146="No",IF(M146="ST","I","L"),IF(O146="Yes",IF(M146="ST","G","J"),IF(M146="ST","H","K"))))</f>
        <v/>
      </c>
      <c r="Q146" s="32" t="str">
        <f aca="false">IF($B146="","",IF(AND(ISNUMBER(J146),ISNUMBER(K146),J146&lt;&gt;K146),"CHECK: proceeds &lt;&gt; FMV",""))</f>
        <v/>
      </c>
      <c r="R146" s="32" t="str">
        <f aca="false">IF($B146="","",IF(OR(NOT(ISNUMBER(B146)),B146&lt;46023,B146&gt;46387),"OUT OF 2026",IF(NOT(ISNUMBER(D146)),"NEEDS ACQUIRED DATE","OK")))</f>
        <v/>
      </c>
      <c r="S146" s="29"/>
      <c r="T146" s="29"/>
    </row>
    <row r="147" customFormat="false" ht="15" hidden="false" customHeight="false" outlineLevel="0" collapsed="false">
      <c r="A147" s="27" t="n">
        <v>144</v>
      </c>
      <c r="B147" s="28"/>
      <c r="C147" s="29"/>
      <c r="D147" s="28"/>
      <c r="E147" s="29"/>
      <c r="F147" s="29"/>
      <c r="G147" s="38"/>
      <c r="H147" s="30"/>
      <c r="I147" s="30"/>
      <c r="J147" s="30"/>
      <c r="K147" s="30"/>
      <c r="L147" s="31" t="str">
        <f aca="false">IF($B147="","",K147-H147-I147)</f>
        <v/>
      </c>
      <c r="M147" s="32" t="str">
        <f aca="false">IF($B147="","",IF(AND(ISNUMBER(D147),ISNUMBER(B147)),IF((B147-D147)&gt;365,"LT","ST"),""))</f>
        <v/>
      </c>
      <c r="N147" s="29"/>
      <c r="O147" s="29"/>
      <c r="P147" s="32" t="str">
        <f aca="false">IF(OR($B147="",M147=""),"",IF(N147="No",IF(M147="ST","I","L"),IF(O147="Yes",IF(M147="ST","G","J"),IF(M147="ST","H","K"))))</f>
        <v/>
      </c>
      <c r="Q147" s="32" t="str">
        <f aca="false">IF($B147="","",IF(AND(ISNUMBER(J147),ISNUMBER(K147),J147&lt;&gt;K147),"CHECK: proceeds &lt;&gt; FMV",""))</f>
        <v/>
      </c>
      <c r="R147" s="32" t="str">
        <f aca="false">IF($B147="","",IF(OR(NOT(ISNUMBER(B147)),B147&lt;46023,B147&gt;46387),"OUT OF 2026",IF(NOT(ISNUMBER(D147)),"NEEDS ACQUIRED DATE","OK")))</f>
        <v/>
      </c>
      <c r="S147" s="29"/>
      <c r="T147" s="29"/>
    </row>
    <row r="148" customFormat="false" ht="15" hidden="false" customHeight="false" outlineLevel="0" collapsed="false">
      <c r="A148" s="27" t="n">
        <v>145</v>
      </c>
      <c r="B148" s="28"/>
      <c r="C148" s="29"/>
      <c r="D148" s="28"/>
      <c r="E148" s="29"/>
      <c r="F148" s="29"/>
      <c r="G148" s="38"/>
      <c r="H148" s="30"/>
      <c r="I148" s="30"/>
      <c r="J148" s="30"/>
      <c r="K148" s="30"/>
      <c r="L148" s="31" t="str">
        <f aca="false">IF($B148="","",K148-H148-I148)</f>
        <v/>
      </c>
      <c r="M148" s="32" t="str">
        <f aca="false">IF($B148="","",IF(AND(ISNUMBER(D148),ISNUMBER(B148)),IF((B148-D148)&gt;365,"LT","ST"),""))</f>
        <v/>
      </c>
      <c r="N148" s="29"/>
      <c r="O148" s="29"/>
      <c r="P148" s="32" t="str">
        <f aca="false">IF(OR($B148="",M148=""),"",IF(N148="No",IF(M148="ST","I","L"),IF(O148="Yes",IF(M148="ST","G","J"),IF(M148="ST","H","K"))))</f>
        <v/>
      </c>
      <c r="Q148" s="32" t="str">
        <f aca="false">IF($B148="","",IF(AND(ISNUMBER(J148),ISNUMBER(K148),J148&lt;&gt;K148),"CHECK: proceeds &lt;&gt; FMV",""))</f>
        <v/>
      </c>
      <c r="R148" s="32" t="str">
        <f aca="false">IF($B148="","",IF(OR(NOT(ISNUMBER(B148)),B148&lt;46023,B148&gt;46387),"OUT OF 2026",IF(NOT(ISNUMBER(D148)),"NEEDS ACQUIRED DATE","OK")))</f>
        <v/>
      </c>
      <c r="S148" s="29"/>
      <c r="T148" s="29"/>
    </row>
    <row r="149" customFormat="false" ht="15" hidden="false" customHeight="false" outlineLevel="0" collapsed="false">
      <c r="A149" s="27" t="n">
        <v>146</v>
      </c>
      <c r="B149" s="28"/>
      <c r="C149" s="29"/>
      <c r="D149" s="28"/>
      <c r="E149" s="29"/>
      <c r="F149" s="29"/>
      <c r="G149" s="38"/>
      <c r="H149" s="30"/>
      <c r="I149" s="30"/>
      <c r="J149" s="30"/>
      <c r="K149" s="30"/>
      <c r="L149" s="31" t="str">
        <f aca="false">IF($B149="","",K149-H149-I149)</f>
        <v/>
      </c>
      <c r="M149" s="32" t="str">
        <f aca="false">IF($B149="","",IF(AND(ISNUMBER(D149),ISNUMBER(B149)),IF((B149-D149)&gt;365,"LT","ST"),""))</f>
        <v/>
      </c>
      <c r="N149" s="29"/>
      <c r="O149" s="29"/>
      <c r="P149" s="32" t="str">
        <f aca="false">IF(OR($B149="",M149=""),"",IF(N149="No",IF(M149="ST","I","L"),IF(O149="Yes",IF(M149="ST","G","J"),IF(M149="ST","H","K"))))</f>
        <v/>
      </c>
      <c r="Q149" s="32" t="str">
        <f aca="false">IF($B149="","",IF(AND(ISNUMBER(J149),ISNUMBER(K149),J149&lt;&gt;K149),"CHECK: proceeds &lt;&gt; FMV",""))</f>
        <v/>
      </c>
      <c r="R149" s="32" t="str">
        <f aca="false">IF($B149="","",IF(OR(NOT(ISNUMBER(B149)),B149&lt;46023,B149&gt;46387),"OUT OF 2026",IF(NOT(ISNUMBER(D149)),"NEEDS ACQUIRED DATE","OK")))</f>
        <v/>
      </c>
      <c r="S149" s="29"/>
      <c r="T149" s="29"/>
    </row>
    <row r="150" customFormat="false" ht="15" hidden="false" customHeight="false" outlineLevel="0" collapsed="false">
      <c r="A150" s="27" t="n">
        <v>147</v>
      </c>
      <c r="B150" s="28"/>
      <c r="C150" s="29"/>
      <c r="D150" s="28"/>
      <c r="E150" s="29"/>
      <c r="F150" s="29"/>
      <c r="G150" s="38"/>
      <c r="H150" s="30"/>
      <c r="I150" s="30"/>
      <c r="J150" s="30"/>
      <c r="K150" s="30"/>
      <c r="L150" s="31" t="str">
        <f aca="false">IF($B150="","",K150-H150-I150)</f>
        <v/>
      </c>
      <c r="M150" s="32" t="str">
        <f aca="false">IF($B150="","",IF(AND(ISNUMBER(D150),ISNUMBER(B150)),IF((B150-D150)&gt;365,"LT","ST"),""))</f>
        <v/>
      </c>
      <c r="N150" s="29"/>
      <c r="O150" s="29"/>
      <c r="P150" s="32" t="str">
        <f aca="false">IF(OR($B150="",M150=""),"",IF(N150="No",IF(M150="ST","I","L"),IF(O150="Yes",IF(M150="ST","G","J"),IF(M150="ST","H","K"))))</f>
        <v/>
      </c>
      <c r="Q150" s="32" t="str">
        <f aca="false">IF($B150="","",IF(AND(ISNUMBER(J150),ISNUMBER(K150),J150&lt;&gt;K150),"CHECK: proceeds &lt;&gt; FMV",""))</f>
        <v/>
      </c>
      <c r="R150" s="32" t="str">
        <f aca="false">IF($B150="","",IF(OR(NOT(ISNUMBER(B150)),B150&lt;46023,B150&gt;46387),"OUT OF 2026",IF(NOT(ISNUMBER(D150)),"NEEDS ACQUIRED DATE","OK")))</f>
        <v/>
      </c>
      <c r="S150" s="29"/>
      <c r="T150" s="29"/>
    </row>
    <row r="151" customFormat="false" ht="15" hidden="false" customHeight="false" outlineLevel="0" collapsed="false">
      <c r="A151" s="27" t="n">
        <v>148</v>
      </c>
      <c r="B151" s="28"/>
      <c r="C151" s="29"/>
      <c r="D151" s="28"/>
      <c r="E151" s="29"/>
      <c r="F151" s="29"/>
      <c r="G151" s="38"/>
      <c r="H151" s="30"/>
      <c r="I151" s="30"/>
      <c r="J151" s="30"/>
      <c r="K151" s="30"/>
      <c r="L151" s="31" t="str">
        <f aca="false">IF($B151="","",K151-H151-I151)</f>
        <v/>
      </c>
      <c r="M151" s="32" t="str">
        <f aca="false">IF($B151="","",IF(AND(ISNUMBER(D151),ISNUMBER(B151)),IF((B151-D151)&gt;365,"LT","ST"),""))</f>
        <v/>
      </c>
      <c r="N151" s="29"/>
      <c r="O151" s="29"/>
      <c r="P151" s="32" t="str">
        <f aca="false">IF(OR($B151="",M151=""),"",IF(N151="No",IF(M151="ST","I","L"),IF(O151="Yes",IF(M151="ST","G","J"),IF(M151="ST","H","K"))))</f>
        <v/>
      </c>
      <c r="Q151" s="32" t="str">
        <f aca="false">IF($B151="","",IF(AND(ISNUMBER(J151),ISNUMBER(K151),J151&lt;&gt;K151),"CHECK: proceeds &lt;&gt; FMV",""))</f>
        <v/>
      </c>
      <c r="R151" s="32" t="str">
        <f aca="false">IF($B151="","",IF(OR(NOT(ISNUMBER(B151)),B151&lt;46023,B151&gt;46387),"OUT OF 2026",IF(NOT(ISNUMBER(D151)),"NEEDS ACQUIRED DATE","OK")))</f>
        <v/>
      </c>
      <c r="S151" s="29"/>
      <c r="T151" s="29"/>
    </row>
    <row r="152" customFormat="false" ht="15" hidden="false" customHeight="false" outlineLevel="0" collapsed="false">
      <c r="A152" s="27" t="n">
        <v>149</v>
      </c>
      <c r="B152" s="28"/>
      <c r="C152" s="29"/>
      <c r="D152" s="28"/>
      <c r="E152" s="29"/>
      <c r="F152" s="29"/>
      <c r="G152" s="38"/>
      <c r="H152" s="30"/>
      <c r="I152" s="30"/>
      <c r="J152" s="30"/>
      <c r="K152" s="30"/>
      <c r="L152" s="31" t="str">
        <f aca="false">IF($B152="","",K152-H152-I152)</f>
        <v/>
      </c>
      <c r="M152" s="32" t="str">
        <f aca="false">IF($B152="","",IF(AND(ISNUMBER(D152),ISNUMBER(B152)),IF((B152-D152)&gt;365,"LT","ST"),""))</f>
        <v/>
      </c>
      <c r="N152" s="29"/>
      <c r="O152" s="29"/>
      <c r="P152" s="32" t="str">
        <f aca="false">IF(OR($B152="",M152=""),"",IF(N152="No",IF(M152="ST","I","L"),IF(O152="Yes",IF(M152="ST","G","J"),IF(M152="ST","H","K"))))</f>
        <v/>
      </c>
      <c r="Q152" s="32" t="str">
        <f aca="false">IF($B152="","",IF(AND(ISNUMBER(J152),ISNUMBER(K152),J152&lt;&gt;K152),"CHECK: proceeds &lt;&gt; FMV",""))</f>
        <v/>
      </c>
      <c r="R152" s="32" t="str">
        <f aca="false">IF($B152="","",IF(OR(NOT(ISNUMBER(B152)),B152&lt;46023,B152&gt;46387),"OUT OF 2026",IF(NOT(ISNUMBER(D152)),"NEEDS ACQUIRED DATE","OK")))</f>
        <v/>
      </c>
      <c r="S152" s="29"/>
      <c r="T152" s="29"/>
    </row>
    <row r="153" customFormat="false" ht="15" hidden="false" customHeight="false" outlineLevel="0" collapsed="false">
      <c r="A153" s="27" t="n">
        <v>150</v>
      </c>
      <c r="B153" s="28"/>
      <c r="C153" s="29"/>
      <c r="D153" s="28"/>
      <c r="E153" s="29"/>
      <c r="F153" s="29"/>
      <c r="G153" s="38"/>
      <c r="H153" s="30"/>
      <c r="I153" s="30"/>
      <c r="J153" s="30"/>
      <c r="K153" s="30"/>
      <c r="L153" s="31" t="str">
        <f aca="false">IF($B153="","",K153-H153-I153)</f>
        <v/>
      </c>
      <c r="M153" s="32" t="str">
        <f aca="false">IF($B153="","",IF(AND(ISNUMBER(D153),ISNUMBER(B153)),IF((B153-D153)&gt;365,"LT","ST"),""))</f>
        <v/>
      </c>
      <c r="N153" s="29"/>
      <c r="O153" s="29"/>
      <c r="P153" s="32" t="str">
        <f aca="false">IF(OR($B153="",M153=""),"",IF(N153="No",IF(M153="ST","I","L"),IF(O153="Yes",IF(M153="ST","G","J"),IF(M153="ST","H","K"))))</f>
        <v/>
      </c>
      <c r="Q153" s="32" t="str">
        <f aca="false">IF($B153="","",IF(AND(ISNUMBER(J153),ISNUMBER(K153),J153&lt;&gt;K153),"CHECK: proceeds &lt;&gt; FMV",""))</f>
        <v/>
      </c>
      <c r="R153" s="32" t="str">
        <f aca="false">IF($B153="","",IF(OR(NOT(ISNUMBER(B153)),B153&lt;46023,B153&gt;46387),"OUT OF 2026",IF(NOT(ISNUMBER(D153)),"NEEDS ACQUIRED DATE","OK")))</f>
        <v/>
      </c>
      <c r="S153" s="29"/>
      <c r="T153" s="29"/>
    </row>
    <row r="154" customFormat="false" ht="15" hidden="false" customHeight="false" outlineLevel="0" collapsed="false">
      <c r="A154" s="27" t="n">
        <v>151</v>
      </c>
      <c r="B154" s="28"/>
      <c r="C154" s="29"/>
      <c r="D154" s="28"/>
      <c r="E154" s="29"/>
      <c r="F154" s="29"/>
      <c r="G154" s="38"/>
      <c r="H154" s="30"/>
      <c r="I154" s="30"/>
      <c r="J154" s="30"/>
      <c r="K154" s="30"/>
      <c r="L154" s="31" t="str">
        <f aca="false">IF($B154="","",K154-H154-I154)</f>
        <v/>
      </c>
      <c r="M154" s="32" t="str">
        <f aca="false">IF($B154="","",IF(AND(ISNUMBER(D154),ISNUMBER(B154)),IF((B154-D154)&gt;365,"LT","ST"),""))</f>
        <v/>
      </c>
      <c r="N154" s="29"/>
      <c r="O154" s="29"/>
      <c r="P154" s="32" t="str">
        <f aca="false">IF(OR($B154="",M154=""),"",IF(N154="No",IF(M154="ST","I","L"),IF(O154="Yes",IF(M154="ST","G","J"),IF(M154="ST","H","K"))))</f>
        <v/>
      </c>
      <c r="Q154" s="32" t="str">
        <f aca="false">IF($B154="","",IF(AND(ISNUMBER(J154),ISNUMBER(K154),J154&lt;&gt;K154),"CHECK: proceeds &lt;&gt; FMV",""))</f>
        <v/>
      </c>
      <c r="R154" s="32" t="str">
        <f aca="false">IF($B154="","",IF(OR(NOT(ISNUMBER(B154)),B154&lt;46023,B154&gt;46387),"OUT OF 2026",IF(NOT(ISNUMBER(D154)),"NEEDS ACQUIRED DATE","OK")))</f>
        <v/>
      </c>
      <c r="S154" s="29"/>
      <c r="T154" s="29"/>
    </row>
    <row r="155" customFormat="false" ht="15" hidden="false" customHeight="false" outlineLevel="0" collapsed="false">
      <c r="A155" s="27" t="n">
        <v>152</v>
      </c>
      <c r="B155" s="28"/>
      <c r="C155" s="29"/>
      <c r="D155" s="28"/>
      <c r="E155" s="29"/>
      <c r="F155" s="29"/>
      <c r="G155" s="38"/>
      <c r="H155" s="30"/>
      <c r="I155" s="30"/>
      <c r="J155" s="30"/>
      <c r="K155" s="30"/>
      <c r="L155" s="31" t="str">
        <f aca="false">IF($B155="","",K155-H155-I155)</f>
        <v/>
      </c>
      <c r="M155" s="32" t="str">
        <f aca="false">IF($B155="","",IF(AND(ISNUMBER(D155),ISNUMBER(B155)),IF((B155-D155)&gt;365,"LT","ST"),""))</f>
        <v/>
      </c>
      <c r="N155" s="29"/>
      <c r="O155" s="29"/>
      <c r="P155" s="32" t="str">
        <f aca="false">IF(OR($B155="",M155=""),"",IF(N155="No",IF(M155="ST","I","L"),IF(O155="Yes",IF(M155="ST","G","J"),IF(M155="ST","H","K"))))</f>
        <v/>
      </c>
      <c r="Q155" s="32" t="str">
        <f aca="false">IF($B155="","",IF(AND(ISNUMBER(J155),ISNUMBER(K155),J155&lt;&gt;K155),"CHECK: proceeds &lt;&gt; FMV",""))</f>
        <v/>
      </c>
      <c r="R155" s="32" t="str">
        <f aca="false">IF($B155="","",IF(OR(NOT(ISNUMBER(B155)),B155&lt;46023,B155&gt;46387),"OUT OF 2026",IF(NOT(ISNUMBER(D155)),"NEEDS ACQUIRED DATE","OK")))</f>
        <v/>
      </c>
      <c r="S155" s="29"/>
      <c r="T155" s="29"/>
    </row>
    <row r="156" customFormat="false" ht="15" hidden="false" customHeight="false" outlineLevel="0" collapsed="false">
      <c r="A156" s="27" t="n">
        <v>153</v>
      </c>
      <c r="B156" s="28"/>
      <c r="C156" s="29"/>
      <c r="D156" s="28"/>
      <c r="E156" s="29"/>
      <c r="F156" s="29"/>
      <c r="G156" s="38"/>
      <c r="H156" s="30"/>
      <c r="I156" s="30"/>
      <c r="J156" s="30"/>
      <c r="K156" s="30"/>
      <c r="L156" s="31" t="str">
        <f aca="false">IF($B156="","",K156-H156-I156)</f>
        <v/>
      </c>
      <c r="M156" s="32" t="str">
        <f aca="false">IF($B156="","",IF(AND(ISNUMBER(D156),ISNUMBER(B156)),IF((B156-D156)&gt;365,"LT","ST"),""))</f>
        <v/>
      </c>
      <c r="N156" s="29"/>
      <c r="O156" s="29"/>
      <c r="P156" s="32" t="str">
        <f aca="false">IF(OR($B156="",M156=""),"",IF(N156="No",IF(M156="ST","I","L"),IF(O156="Yes",IF(M156="ST","G","J"),IF(M156="ST","H","K"))))</f>
        <v/>
      </c>
      <c r="Q156" s="32" t="str">
        <f aca="false">IF($B156="","",IF(AND(ISNUMBER(J156),ISNUMBER(K156),J156&lt;&gt;K156),"CHECK: proceeds &lt;&gt; FMV",""))</f>
        <v/>
      </c>
      <c r="R156" s="32" t="str">
        <f aca="false">IF($B156="","",IF(OR(NOT(ISNUMBER(B156)),B156&lt;46023,B156&gt;46387),"OUT OF 2026",IF(NOT(ISNUMBER(D156)),"NEEDS ACQUIRED DATE","OK")))</f>
        <v/>
      </c>
      <c r="S156" s="29"/>
      <c r="T156" s="29"/>
    </row>
    <row r="157" customFormat="false" ht="15" hidden="false" customHeight="false" outlineLevel="0" collapsed="false">
      <c r="A157" s="27" t="n">
        <v>154</v>
      </c>
      <c r="B157" s="28"/>
      <c r="C157" s="29"/>
      <c r="D157" s="28"/>
      <c r="E157" s="29"/>
      <c r="F157" s="29"/>
      <c r="G157" s="38"/>
      <c r="H157" s="30"/>
      <c r="I157" s="30"/>
      <c r="J157" s="30"/>
      <c r="K157" s="30"/>
      <c r="L157" s="31" t="str">
        <f aca="false">IF($B157="","",K157-H157-I157)</f>
        <v/>
      </c>
      <c r="M157" s="32" t="str">
        <f aca="false">IF($B157="","",IF(AND(ISNUMBER(D157),ISNUMBER(B157)),IF((B157-D157)&gt;365,"LT","ST"),""))</f>
        <v/>
      </c>
      <c r="N157" s="29"/>
      <c r="O157" s="29"/>
      <c r="P157" s="32" t="str">
        <f aca="false">IF(OR($B157="",M157=""),"",IF(N157="No",IF(M157="ST","I","L"),IF(O157="Yes",IF(M157="ST","G","J"),IF(M157="ST","H","K"))))</f>
        <v/>
      </c>
      <c r="Q157" s="32" t="str">
        <f aca="false">IF($B157="","",IF(AND(ISNUMBER(J157),ISNUMBER(K157),J157&lt;&gt;K157),"CHECK: proceeds &lt;&gt; FMV",""))</f>
        <v/>
      </c>
      <c r="R157" s="32" t="str">
        <f aca="false">IF($B157="","",IF(OR(NOT(ISNUMBER(B157)),B157&lt;46023,B157&gt;46387),"OUT OF 2026",IF(NOT(ISNUMBER(D157)),"NEEDS ACQUIRED DATE","OK")))</f>
        <v/>
      </c>
      <c r="S157" s="29"/>
      <c r="T157" s="29"/>
    </row>
    <row r="158" customFormat="false" ht="15" hidden="false" customHeight="false" outlineLevel="0" collapsed="false">
      <c r="A158" s="27" t="n">
        <v>155</v>
      </c>
      <c r="B158" s="28"/>
      <c r="C158" s="29"/>
      <c r="D158" s="28"/>
      <c r="E158" s="29"/>
      <c r="F158" s="29"/>
      <c r="G158" s="38"/>
      <c r="H158" s="30"/>
      <c r="I158" s="30"/>
      <c r="J158" s="30"/>
      <c r="K158" s="30"/>
      <c r="L158" s="31" t="str">
        <f aca="false">IF($B158="","",K158-H158-I158)</f>
        <v/>
      </c>
      <c r="M158" s="32" t="str">
        <f aca="false">IF($B158="","",IF(AND(ISNUMBER(D158),ISNUMBER(B158)),IF((B158-D158)&gt;365,"LT","ST"),""))</f>
        <v/>
      </c>
      <c r="N158" s="29"/>
      <c r="O158" s="29"/>
      <c r="P158" s="32" t="str">
        <f aca="false">IF(OR($B158="",M158=""),"",IF(N158="No",IF(M158="ST","I","L"),IF(O158="Yes",IF(M158="ST","G","J"),IF(M158="ST","H","K"))))</f>
        <v/>
      </c>
      <c r="Q158" s="32" t="str">
        <f aca="false">IF($B158="","",IF(AND(ISNUMBER(J158),ISNUMBER(K158),J158&lt;&gt;K158),"CHECK: proceeds &lt;&gt; FMV",""))</f>
        <v/>
      </c>
      <c r="R158" s="32" t="str">
        <f aca="false">IF($B158="","",IF(OR(NOT(ISNUMBER(B158)),B158&lt;46023,B158&gt;46387),"OUT OF 2026",IF(NOT(ISNUMBER(D158)),"NEEDS ACQUIRED DATE","OK")))</f>
        <v/>
      </c>
      <c r="S158" s="29"/>
      <c r="T158" s="29"/>
    </row>
    <row r="159" customFormat="false" ht="15" hidden="false" customHeight="false" outlineLevel="0" collapsed="false">
      <c r="A159" s="27" t="n">
        <v>156</v>
      </c>
      <c r="B159" s="28"/>
      <c r="C159" s="29"/>
      <c r="D159" s="28"/>
      <c r="E159" s="29"/>
      <c r="F159" s="29"/>
      <c r="G159" s="38"/>
      <c r="H159" s="30"/>
      <c r="I159" s="30"/>
      <c r="J159" s="30"/>
      <c r="K159" s="30"/>
      <c r="L159" s="31" t="str">
        <f aca="false">IF($B159="","",K159-H159-I159)</f>
        <v/>
      </c>
      <c r="M159" s="32" t="str">
        <f aca="false">IF($B159="","",IF(AND(ISNUMBER(D159),ISNUMBER(B159)),IF((B159-D159)&gt;365,"LT","ST"),""))</f>
        <v/>
      </c>
      <c r="N159" s="29"/>
      <c r="O159" s="29"/>
      <c r="P159" s="32" t="str">
        <f aca="false">IF(OR($B159="",M159=""),"",IF(N159="No",IF(M159="ST","I","L"),IF(O159="Yes",IF(M159="ST","G","J"),IF(M159="ST","H","K"))))</f>
        <v/>
      </c>
      <c r="Q159" s="32" t="str">
        <f aca="false">IF($B159="","",IF(AND(ISNUMBER(J159),ISNUMBER(K159),J159&lt;&gt;K159),"CHECK: proceeds &lt;&gt; FMV",""))</f>
        <v/>
      </c>
      <c r="R159" s="32" t="str">
        <f aca="false">IF($B159="","",IF(OR(NOT(ISNUMBER(B159)),B159&lt;46023,B159&gt;46387),"OUT OF 2026",IF(NOT(ISNUMBER(D159)),"NEEDS ACQUIRED DATE","OK")))</f>
        <v/>
      </c>
      <c r="S159" s="29"/>
      <c r="T159" s="29"/>
    </row>
    <row r="160" customFormat="false" ht="15" hidden="false" customHeight="false" outlineLevel="0" collapsed="false">
      <c r="A160" s="27" t="n">
        <v>157</v>
      </c>
      <c r="B160" s="28"/>
      <c r="C160" s="29"/>
      <c r="D160" s="28"/>
      <c r="E160" s="29"/>
      <c r="F160" s="29"/>
      <c r="G160" s="38"/>
      <c r="H160" s="30"/>
      <c r="I160" s="30"/>
      <c r="J160" s="30"/>
      <c r="K160" s="30"/>
      <c r="L160" s="31" t="str">
        <f aca="false">IF($B160="","",K160-H160-I160)</f>
        <v/>
      </c>
      <c r="M160" s="32" t="str">
        <f aca="false">IF($B160="","",IF(AND(ISNUMBER(D160),ISNUMBER(B160)),IF((B160-D160)&gt;365,"LT","ST"),""))</f>
        <v/>
      </c>
      <c r="N160" s="29"/>
      <c r="O160" s="29"/>
      <c r="P160" s="32" t="str">
        <f aca="false">IF(OR($B160="",M160=""),"",IF(N160="No",IF(M160="ST","I","L"),IF(O160="Yes",IF(M160="ST","G","J"),IF(M160="ST","H","K"))))</f>
        <v/>
      </c>
      <c r="Q160" s="32" t="str">
        <f aca="false">IF($B160="","",IF(AND(ISNUMBER(J160),ISNUMBER(K160),J160&lt;&gt;K160),"CHECK: proceeds &lt;&gt; FMV",""))</f>
        <v/>
      </c>
      <c r="R160" s="32" t="str">
        <f aca="false">IF($B160="","",IF(OR(NOT(ISNUMBER(B160)),B160&lt;46023,B160&gt;46387),"OUT OF 2026",IF(NOT(ISNUMBER(D160)),"NEEDS ACQUIRED DATE","OK")))</f>
        <v/>
      </c>
      <c r="S160" s="29"/>
      <c r="T160" s="29"/>
    </row>
    <row r="161" customFormat="false" ht="15" hidden="false" customHeight="false" outlineLevel="0" collapsed="false">
      <c r="A161" s="27" t="n">
        <v>158</v>
      </c>
      <c r="B161" s="28"/>
      <c r="C161" s="29"/>
      <c r="D161" s="28"/>
      <c r="E161" s="29"/>
      <c r="F161" s="29"/>
      <c r="G161" s="38"/>
      <c r="H161" s="30"/>
      <c r="I161" s="30"/>
      <c r="J161" s="30"/>
      <c r="K161" s="30"/>
      <c r="L161" s="31" t="str">
        <f aca="false">IF($B161="","",K161-H161-I161)</f>
        <v/>
      </c>
      <c r="M161" s="32" t="str">
        <f aca="false">IF($B161="","",IF(AND(ISNUMBER(D161),ISNUMBER(B161)),IF((B161-D161)&gt;365,"LT","ST"),""))</f>
        <v/>
      </c>
      <c r="N161" s="29"/>
      <c r="O161" s="29"/>
      <c r="P161" s="32" t="str">
        <f aca="false">IF(OR($B161="",M161=""),"",IF(N161="No",IF(M161="ST","I","L"),IF(O161="Yes",IF(M161="ST","G","J"),IF(M161="ST","H","K"))))</f>
        <v/>
      </c>
      <c r="Q161" s="32" t="str">
        <f aca="false">IF($B161="","",IF(AND(ISNUMBER(J161),ISNUMBER(K161),J161&lt;&gt;K161),"CHECK: proceeds &lt;&gt; FMV",""))</f>
        <v/>
      </c>
      <c r="R161" s="32" t="str">
        <f aca="false">IF($B161="","",IF(OR(NOT(ISNUMBER(B161)),B161&lt;46023,B161&gt;46387),"OUT OF 2026",IF(NOT(ISNUMBER(D161)),"NEEDS ACQUIRED DATE","OK")))</f>
        <v/>
      </c>
      <c r="S161" s="29"/>
      <c r="T161" s="29"/>
    </row>
    <row r="162" customFormat="false" ht="15" hidden="false" customHeight="false" outlineLevel="0" collapsed="false">
      <c r="A162" s="27" t="n">
        <v>159</v>
      </c>
      <c r="B162" s="28"/>
      <c r="C162" s="29"/>
      <c r="D162" s="28"/>
      <c r="E162" s="29"/>
      <c r="F162" s="29"/>
      <c r="G162" s="38"/>
      <c r="H162" s="30"/>
      <c r="I162" s="30"/>
      <c r="J162" s="30"/>
      <c r="K162" s="30"/>
      <c r="L162" s="31" t="str">
        <f aca="false">IF($B162="","",K162-H162-I162)</f>
        <v/>
      </c>
      <c r="M162" s="32" t="str">
        <f aca="false">IF($B162="","",IF(AND(ISNUMBER(D162),ISNUMBER(B162)),IF((B162-D162)&gt;365,"LT","ST"),""))</f>
        <v/>
      </c>
      <c r="N162" s="29"/>
      <c r="O162" s="29"/>
      <c r="P162" s="32" t="str">
        <f aca="false">IF(OR($B162="",M162=""),"",IF(N162="No",IF(M162="ST","I","L"),IF(O162="Yes",IF(M162="ST","G","J"),IF(M162="ST","H","K"))))</f>
        <v/>
      </c>
      <c r="Q162" s="32" t="str">
        <f aca="false">IF($B162="","",IF(AND(ISNUMBER(J162),ISNUMBER(K162),J162&lt;&gt;K162),"CHECK: proceeds &lt;&gt; FMV",""))</f>
        <v/>
      </c>
      <c r="R162" s="32" t="str">
        <f aca="false">IF($B162="","",IF(OR(NOT(ISNUMBER(B162)),B162&lt;46023,B162&gt;46387),"OUT OF 2026",IF(NOT(ISNUMBER(D162)),"NEEDS ACQUIRED DATE","OK")))</f>
        <v/>
      </c>
      <c r="S162" s="29"/>
      <c r="T162" s="29"/>
    </row>
    <row r="163" customFormat="false" ht="15" hidden="false" customHeight="false" outlineLevel="0" collapsed="false">
      <c r="A163" s="27" t="n">
        <v>160</v>
      </c>
      <c r="B163" s="28"/>
      <c r="C163" s="29"/>
      <c r="D163" s="28"/>
      <c r="E163" s="29"/>
      <c r="F163" s="29"/>
      <c r="G163" s="38"/>
      <c r="H163" s="30"/>
      <c r="I163" s="30"/>
      <c r="J163" s="30"/>
      <c r="K163" s="30"/>
      <c r="L163" s="31" t="str">
        <f aca="false">IF($B163="","",K163-H163-I163)</f>
        <v/>
      </c>
      <c r="M163" s="32" t="str">
        <f aca="false">IF($B163="","",IF(AND(ISNUMBER(D163),ISNUMBER(B163)),IF((B163-D163)&gt;365,"LT","ST"),""))</f>
        <v/>
      </c>
      <c r="N163" s="29"/>
      <c r="O163" s="29"/>
      <c r="P163" s="32" t="str">
        <f aca="false">IF(OR($B163="",M163=""),"",IF(N163="No",IF(M163="ST","I","L"),IF(O163="Yes",IF(M163="ST","G","J"),IF(M163="ST","H","K"))))</f>
        <v/>
      </c>
      <c r="Q163" s="32" t="str">
        <f aca="false">IF($B163="","",IF(AND(ISNUMBER(J163),ISNUMBER(K163),J163&lt;&gt;K163),"CHECK: proceeds &lt;&gt; FMV",""))</f>
        <v/>
      </c>
      <c r="R163" s="32" t="str">
        <f aca="false">IF($B163="","",IF(OR(NOT(ISNUMBER(B163)),B163&lt;46023,B163&gt;46387),"OUT OF 2026",IF(NOT(ISNUMBER(D163)),"NEEDS ACQUIRED DATE","OK")))</f>
        <v/>
      </c>
      <c r="S163" s="29"/>
      <c r="T163" s="29"/>
    </row>
    <row r="164" customFormat="false" ht="15" hidden="false" customHeight="false" outlineLevel="0" collapsed="false">
      <c r="A164" s="27" t="n">
        <v>161</v>
      </c>
      <c r="B164" s="28"/>
      <c r="C164" s="29"/>
      <c r="D164" s="28"/>
      <c r="E164" s="29"/>
      <c r="F164" s="29"/>
      <c r="G164" s="38"/>
      <c r="H164" s="30"/>
      <c r="I164" s="30"/>
      <c r="J164" s="30"/>
      <c r="K164" s="30"/>
      <c r="L164" s="31" t="str">
        <f aca="false">IF($B164="","",K164-H164-I164)</f>
        <v/>
      </c>
      <c r="M164" s="32" t="str">
        <f aca="false">IF($B164="","",IF(AND(ISNUMBER(D164),ISNUMBER(B164)),IF((B164-D164)&gt;365,"LT","ST"),""))</f>
        <v/>
      </c>
      <c r="N164" s="29"/>
      <c r="O164" s="29"/>
      <c r="P164" s="32" t="str">
        <f aca="false">IF(OR($B164="",M164=""),"",IF(N164="No",IF(M164="ST","I","L"),IF(O164="Yes",IF(M164="ST","G","J"),IF(M164="ST","H","K"))))</f>
        <v/>
      </c>
      <c r="Q164" s="32" t="str">
        <f aca="false">IF($B164="","",IF(AND(ISNUMBER(J164),ISNUMBER(K164),J164&lt;&gt;K164),"CHECK: proceeds &lt;&gt; FMV",""))</f>
        <v/>
      </c>
      <c r="R164" s="32" t="str">
        <f aca="false">IF($B164="","",IF(OR(NOT(ISNUMBER(B164)),B164&lt;46023,B164&gt;46387),"OUT OF 2026",IF(NOT(ISNUMBER(D164)),"NEEDS ACQUIRED DATE","OK")))</f>
        <v/>
      </c>
      <c r="S164" s="29"/>
      <c r="T164" s="29"/>
    </row>
    <row r="165" customFormat="false" ht="15" hidden="false" customHeight="false" outlineLevel="0" collapsed="false">
      <c r="A165" s="27" t="n">
        <v>162</v>
      </c>
      <c r="B165" s="28"/>
      <c r="C165" s="29"/>
      <c r="D165" s="28"/>
      <c r="E165" s="29"/>
      <c r="F165" s="29"/>
      <c r="G165" s="38"/>
      <c r="H165" s="30"/>
      <c r="I165" s="30"/>
      <c r="J165" s="30"/>
      <c r="K165" s="30"/>
      <c r="L165" s="31" t="str">
        <f aca="false">IF($B165="","",K165-H165-I165)</f>
        <v/>
      </c>
      <c r="M165" s="32" t="str">
        <f aca="false">IF($B165="","",IF(AND(ISNUMBER(D165),ISNUMBER(B165)),IF((B165-D165)&gt;365,"LT","ST"),""))</f>
        <v/>
      </c>
      <c r="N165" s="29"/>
      <c r="O165" s="29"/>
      <c r="P165" s="32" t="str">
        <f aca="false">IF(OR($B165="",M165=""),"",IF(N165="No",IF(M165="ST","I","L"),IF(O165="Yes",IF(M165="ST","G","J"),IF(M165="ST","H","K"))))</f>
        <v/>
      </c>
      <c r="Q165" s="32" t="str">
        <f aca="false">IF($B165="","",IF(AND(ISNUMBER(J165),ISNUMBER(K165),J165&lt;&gt;K165),"CHECK: proceeds &lt;&gt; FMV",""))</f>
        <v/>
      </c>
      <c r="R165" s="32" t="str">
        <f aca="false">IF($B165="","",IF(OR(NOT(ISNUMBER(B165)),B165&lt;46023,B165&gt;46387),"OUT OF 2026",IF(NOT(ISNUMBER(D165)),"NEEDS ACQUIRED DATE","OK")))</f>
        <v/>
      </c>
      <c r="S165" s="29"/>
      <c r="T165" s="29"/>
    </row>
    <row r="166" customFormat="false" ht="15" hidden="false" customHeight="false" outlineLevel="0" collapsed="false">
      <c r="A166" s="27" t="n">
        <v>163</v>
      </c>
      <c r="B166" s="28"/>
      <c r="C166" s="29"/>
      <c r="D166" s="28"/>
      <c r="E166" s="29"/>
      <c r="F166" s="29"/>
      <c r="G166" s="38"/>
      <c r="H166" s="30"/>
      <c r="I166" s="30"/>
      <c r="J166" s="30"/>
      <c r="K166" s="30"/>
      <c r="L166" s="31" t="str">
        <f aca="false">IF($B166="","",K166-H166-I166)</f>
        <v/>
      </c>
      <c r="M166" s="32" t="str">
        <f aca="false">IF($B166="","",IF(AND(ISNUMBER(D166),ISNUMBER(B166)),IF((B166-D166)&gt;365,"LT","ST"),""))</f>
        <v/>
      </c>
      <c r="N166" s="29"/>
      <c r="O166" s="29"/>
      <c r="P166" s="32" t="str">
        <f aca="false">IF(OR($B166="",M166=""),"",IF(N166="No",IF(M166="ST","I","L"),IF(O166="Yes",IF(M166="ST","G","J"),IF(M166="ST","H","K"))))</f>
        <v/>
      </c>
      <c r="Q166" s="32" t="str">
        <f aca="false">IF($B166="","",IF(AND(ISNUMBER(J166),ISNUMBER(K166),J166&lt;&gt;K166),"CHECK: proceeds &lt;&gt; FMV",""))</f>
        <v/>
      </c>
      <c r="R166" s="32" t="str">
        <f aca="false">IF($B166="","",IF(OR(NOT(ISNUMBER(B166)),B166&lt;46023,B166&gt;46387),"OUT OF 2026",IF(NOT(ISNUMBER(D166)),"NEEDS ACQUIRED DATE","OK")))</f>
        <v/>
      </c>
      <c r="S166" s="29"/>
      <c r="T166" s="29"/>
    </row>
    <row r="167" customFormat="false" ht="15" hidden="false" customHeight="false" outlineLevel="0" collapsed="false">
      <c r="A167" s="27" t="n">
        <v>164</v>
      </c>
      <c r="B167" s="28"/>
      <c r="C167" s="29"/>
      <c r="D167" s="28"/>
      <c r="E167" s="29"/>
      <c r="F167" s="29"/>
      <c r="G167" s="38"/>
      <c r="H167" s="30"/>
      <c r="I167" s="30"/>
      <c r="J167" s="30"/>
      <c r="K167" s="30"/>
      <c r="L167" s="31" t="str">
        <f aca="false">IF($B167="","",K167-H167-I167)</f>
        <v/>
      </c>
      <c r="M167" s="32" t="str">
        <f aca="false">IF($B167="","",IF(AND(ISNUMBER(D167),ISNUMBER(B167)),IF((B167-D167)&gt;365,"LT","ST"),""))</f>
        <v/>
      </c>
      <c r="N167" s="29"/>
      <c r="O167" s="29"/>
      <c r="P167" s="32" t="str">
        <f aca="false">IF(OR($B167="",M167=""),"",IF(N167="No",IF(M167="ST","I","L"),IF(O167="Yes",IF(M167="ST","G","J"),IF(M167="ST","H","K"))))</f>
        <v/>
      </c>
      <c r="Q167" s="32" t="str">
        <f aca="false">IF($B167="","",IF(AND(ISNUMBER(J167),ISNUMBER(K167),J167&lt;&gt;K167),"CHECK: proceeds &lt;&gt; FMV",""))</f>
        <v/>
      </c>
      <c r="R167" s="32" t="str">
        <f aca="false">IF($B167="","",IF(OR(NOT(ISNUMBER(B167)),B167&lt;46023,B167&gt;46387),"OUT OF 2026",IF(NOT(ISNUMBER(D167)),"NEEDS ACQUIRED DATE","OK")))</f>
        <v/>
      </c>
      <c r="S167" s="29"/>
      <c r="T167" s="29"/>
    </row>
    <row r="168" customFormat="false" ht="15" hidden="false" customHeight="false" outlineLevel="0" collapsed="false">
      <c r="A168" s="27" t="n">
        <v>165</v>
      </c>
      <c r="B168" s="28"/>
      <c r="C168" s="29"/>
      <c r="D168" s="28"/>
      <c r="E168" s="29"/>
      <c r="F168" s="29"/>
      <c r="G168" s="38"/>
      <c r="H168" s="30"/>
      <c r="I168" s="30"/>
      <c r="J168" s="30"/>
      <c r="K168" s="30"/>
      <c r="L168" s="31" t="str">
        <f aca="false">IF($B168="","",K168-H168-I168)</f>
        <v/>
      </c>
      <c r="M168" s="32" t="str">
        <f aca="false">IF($B168="","",IF(AND(ISNUMBER(D168),ISNUMBER(B168)),IF((B168-D168)&gt;365,"LT","ST"),""))</f>
        <v/>
      </c>
      <c r="N168" s="29"/>
      <c r="O168" s="29"/>
      <c r="P168" s="32" t="str">
        <f aca="false">IF(OR($B168="",M168=""),"",IF(N168="No",IF(M168="ST","I","L"),IF(O168="Yes",IF(M168="ST","G","J"),IF(M168="ST","H","K"))))</f>
        <v/>
      </c>
      <c r="Q168" s="32" t="str">
        <f aca="false">IF($B168="","",IF(AND(ISNUMBER(J168),ISNUMBER(K168),J168&lt;&gt;K168),"CHECK: proceeds &lt;&gt; FMV",""))</f>
        <v/>
      </c>
      <c r="R168" s="32" t="str">
        <f aca="false">IF($B168="","",IF(OR(NOT(ISNUMBER(B168)),B168&lt;46023,B168&gt;46387),"OUT OF 2026",IF(NOT(ISNUMBER(D168)),"NEEDS ACQUIRED DATE","OK")))</f>
        <v/>
      </c>
      <c r="S168" s="29"/>
      <c r="T168" s="29"/>
    </row>
    <row r="169" customFormat="false" ht="15" hidden="false" customHeight="false" outlineLevel="0" collapsed="false">
      <c r="A169" s="27" t="n">
        <v>166</v>
      </c>
      <c r="B169" s="28"/>
      <c r="C169" s="29"/>
      <c r="D169" s="28"/>
      <c r="E169" s="29"/>
      <c r="F169" s="29"/>
      <c r="G169" s="38"/>
      <c r="H169" s="30"/>
      <c r="I169" s="30"/>
      <c r="J169" s="30"/>
      <c r="K169" s="30"/>
      <c r="L169" s="31" t="str">
        <f aca="false">IF($B169="","",K169-H169-I169)</f>
        <v/>
      </c>
      <c r="M169" s="32" t="str">
        <f aca="false">IF($B169="","",IF(AND(ISNUMBER(D169),ISNUMBER(B169)),IF((B169-D169)&gt;365,"LT","ST"),""))</f>
        <v/>
      </c>
      <c r="N169" s="29"/>
      <c r="O169" s="29"/>
      <c r="P169" s="32" t="str">
        <f aca="false">IF(OR($B169="",M169=""),"",IF(N169="No",IF(M169="ST","I","L"),IF(O169="Yes",IF(M169="ST","G","J"),IF(M169="ST","H","K"))))</f>
        <v/>
      </c>
      <c r="Q169" s="32" t="str">
        <f aca="false">IF($B169="","",IF(AND(ISNUMBER(J169),ISNUMBER(K169),J169&lt;&gt;K169),"CHECK: proceeds &lt;&gt; FMV",""))</f>
        <v/>
      </c>
      <c r="R169" s="32" t="str">
        <f aca="false">IF($B169="","",IF(OR(NOT(ISNUMBER(B169)),B169&lt;46023,B169&gt;46387),"OUT OF 2026",IF(NOT(ISNUMBER(D169)),"NEEDS ACQUIRED DATE","OK")))</f>
        <v/>
      </c>
      <c r="S169" s="29"/>
      <c r="T169" s="29"/>
    </row>
    <row r="170" customFormat="false" ht="15" hidden="false" customHeight="false" outlineLevel="0" collapsed="false">
      <c r="A170" s="27" t="n">
        <v>167</v>
      </c>
      <c r="B170" s="28"/>
      <c r="C170" s="29"/>
      <c r="D170" s="28"/>
      <c r="E170" s="29"/>
      <c r="F170" s="29"/>
      <c r="G170" s="38"/>
      <c r="H170" s="30"/>
      <c r="I170" s="30"/>
      <c r="J170" s="30"/>
      <c r="K170" s="30"/>
      <c r="L170" s="31" t="str">
        <f aca="false">IF($B170="","",K170-H170-I170)</f>
        <v/>
      </c>
      <c r="M170" s="32" t="str">
        <f aca="false">IF($B170="","",IF(AND(ISNUMBER(D170),ISNUMBER(B170)),IF((B170-D170)&gt;365,"LT","ST"),""))</f>
        <v/>
      </c>
      <c r="N170" s="29"/>
      <c r="O170" s="29"/>
      <c r="P170" s="32" t="str">
        <f aca="false">IF(OR($B170="",M170=""),"",IF(N170="No",IF(M170="ST","I","L"),IF(O170="Yes",IF(M170="ST","G","J"),IF(M170="ST","H","K"))))</f>
        <v/>
      </c>
      <c r="Q170" s="32" t="str">
        <f aca="false">IF($B170="","",IF(AND(ISNUMBER(J170),ISNUMBER(K170),J170&lt;&gt;K170),"CHECK: proceeds &lt;&gt; FMV",""))</f>
        <v/>
      </c>
      <c r="R170" s="32" t="str">
        <f aca="false">IF($B170="","",IF(OR(NOT(ISNUMBER(B170)),B170&lt;46023,B170&gt;46387),"OUT OF 2026",IF(NOT(ISNUMBER(D170)),"NEEDS ACQUIRED DATE","OK")))</f>
        <v/>
      </c>
      <c r="S170" s="29"/>
      <c r="T170" s="29"/>
    </row>
    <row r="171" customFormat="false" ht="15" hidden="false" customHeight="false" outlineLevel="0" collapsed="false">
      <c r="A171" s="27" t="n">
        <v>168</v>
      </c>
      <c r="B171" s="28"/>
      <c r="C171" s="29"/>
      <c r="D171" s="28"/>
      <c r="E171" s="29"/>
      <c r="F171" s="29"/>
      <c r="G171" s="38"/>
      <c r="H171" s="30"/>
      <c r="I171" s="30"/>
      <c r="J171" s="30"/>
      <c r="K171" s="30"/>
      <c r="L171" s="31" t="str">
        <f aca="false">IF($B171="","",K171-H171-I171)</f>
        <v/>
      </c>
      <c r="M171" s="32" t="str">
        <f aca="false">IF($B171="","",IF(AND(ISNUMBER(D171),ISNUMBER(B171)),IF((B171-D171)&gt;365,"LT","ST"),""))</f>
        <v/>
      </c>
      <c r="N171" s="29"/>
      <c r="O171" s="29"/>
      <c r="P171" s="32" t="str">
        <f aca="false">IF(OR($B171="",M171=""),"",IF(N171="No",IF(M171="ST","I","L"),IF(O171="Yes",IF(M171="ST","G","J"),IF(M171="ST","H","K"))))</f>
        <v/>
      </c>
      <c r="Q171" s="32" t="str">
        <f aca="false">IF($B171="","",IF(AND(ISNUMBER(J171),ISNUMBER(K171),J171&lt;&gt;K171),"CHECK: proceeds &lt;&gt; FMV",""))</f>
        <v/>
      </c>
      <c r="R171" s="32" t="str">
        <f aca="false">IF($B171="","",IF(OR(NOT(ISNUMBER(B171)),B171&lt;46023,B171&gt;46387),"OUT OF 2026",IF(NOT(ISNUMBER(D171)),"NEEDS ACQUIRED DATE","OK")))</f>
        <v/>
      </c>
      <c r="S171" s="29"/>
      <c r="T171" s="29"/>
    </row>
    <row r="172" customFormat="false" ht="15" hidden="false" customHeight="false" outlineLevel="0" collapsed="false">
      <c r="A172" s="27" t="n">
        <v>169</v>
      </c>
      <c r="B172" s="28"/>
      <c r="C172" s="29"/>
      <c r="D172" s="28"/>
      <c r="E172" s="29"/>
      <c r="F172" s="29"/>
      <c r="G172" s="38"/>
      <c r="H172" s="30"/>
      <c r="I172" s="30"/>
      <c r="J172" s="30"/>
      <c r="K172" s="30"/>
      <c r="L172" s="31" t="str">
        <f aca="false">IF($B172="","",K172-H172-I172)</f>
        <v/>
      </c>
      <c r="M172" s="32" t="str">
        <f aca="false">IF($B172="","",IF(AND(ISNUMBER(D172),ISNUMBER(B172)),IF((B172-D172)&gt;365,"LT","ST"),""))</f>
        <v/>
      </c>
      <c r="N172" s="29"/>
      <c r="O172" s="29"/>
      <c r="P172" s="32" t="str">
        <f aca="false">IF(OR($B172="",M172=""),"",IF(N172="No",IF(M172="ST","I","L"),IF(O172="Yes",IF(M172="ST","G","J"),IF(M172="ST","H","K"))))</f>
        <v/>
      </c>
      <c r="Q172" s="32" t="str">
        <f aca="false">IF($B172="","",IF(AND(ISNUMBER(J172),ISNUMBER(K172),J172&lt;&gt;K172),"CHECK: proceeds &lt;&gt; FMV",""))</f>
        <v/>
      </c>
      <c r="R172" s="32" t="str">
        <f aca="false">IF($B172="","",IF(OR(NOT(ISNUMBER(B172)),B172&lt;46023,B172&gt;46387),"OUT OF 2026",IF(NOT(ISNUMBER(D172)),"NEEDS ACQUIRED DATE","OK")))</f>
        <v/>
      </c>
      <c r="S172" s="29"/>
      <c r="T172" s="29"/>
    </row>
    <row r="173" customFormat="false" ht="15" hidden="false" customHeight="false" outlineLevel="0" collapsed="false">
      <c r="A173" s="27" t="n">
        <v>170</v>
      </c>
      <c r="B173" s="28"/>
      <c r="C173" s="29"/>
      <c r="D173" s="28"/>
      <c r="E173" s="29"/>
      <c r="F173" s="29"/>
      <c r="G173" s="38"/>
      <c r="H173" s="30"/>
      <c r="I173" s="30"/>
      <c r="J173" s="30"/>
      <c r="K173" s="30"/>
      <c r="L173" s="31" t="str">
        <f aca="false">IF($B173="","",K173-H173-I173)</f>
        <v/>
      </c>
      <c r="M173" s="32" t="str">
        <f aca="false">IF($B173="","",IF(AND(ISNUMBER(D173),ISNUMBER(B173)),IF((B173-D173)&gt;365,"LT","ST"),""))</f>
        <v/>
      </c>
      <c r="N173" s="29"/>
      <c r="O173" s="29"/>
      <c r="P173" s="32" t="str">
        <f aca="false">IF(OR($B173="",M173=""),"",IF(N173="No",IF(M173="ST","I","L"),IF(O173="Yes",IF(M173="ST","G","J"),IF(M173="ST","H","K"))))</f>
        <v/>
      </c>
      <c r="Q173" s="32" t="str">
        <f aca="false">IF($B173="","",IF(AND(ISNUMBER(J173),ISNUMBER(K173),J173&lt;&gt;K173),"CHECK: proceeds &lt;&gt; FMV",""))</f>
        <v/>
      </c>
      <c r="R173" s="32" t="str">
        <f aca="false">IF($B173="","",IF(OR(NOT(ISNUMBER(B173)),B173&lt;46023,B173&gt;46387),"OUT OF 2026",IF(NOT(ISNUMBER(D173)),"NEEDS ACQUIRED DATE","OK")))</f>
        <v/>
      </c>
      <c r="S173" s="29"/>
      <c r="T173" s="29"/>
    </row>
    <row r="174" customFormat="false" ht="15" hidden="false" customHeight="false" outlineLevel="0" collapsed="false">
      <c r="A174" s="27" t="n">
        <v>171</v>
      </c>
      <c r="B174" s="28"/>
      <c r="C174" s="29"/>
      <c r="D174" s="28"/>
      <c r="E174" s="29"/>
      <c r="F174" s="29"/>
      <c r="G174" s="38"/>
      <c r="H174" s="30"/>
      <c r="I174" s="30"/>
      <c r="J174" s="30"/>
      <c r="K174" s="30"/>
      <c r="L174" s="31" t="str">
        <f aca="false">IF($B174="","",K174-H174-I174)</f>
        <v/>
      </c>
      <c r="M174" s="32" t="str">
        <f aca="false">IF($B174="","",IF(AND(ISNUMBER(D174),ISNUMBER(B174)),IF((B174-D174)&gt;365,"LT","ST"),""))</f>
        <v/>
      </c>
      <c r="N174" s="29"/>
      <c r="O174" s="29"/>
      <c r="P174" s="32" t="str">
        <f aca="false">IF(OR($B174="",M174=""),"",IF(N174="No",IF(M174="ST","I","L"),IF(O174="Yes",IF(M174="ST","G","J"),IF(M174="ST","H","K"))))</f>
        <v/>
      </c>
      <c r="Q174" s="32" t="str">
        <f aca="false">IF($B174="","",IF(AND(ISNUMBER(J174),ISNUMBER(K174),J174&lt;&gt;K174),"CHECK: proceeds &lt;&gt; FMV",""))</f>
        <v/>
      </c>
      <c r="R174" s="32" t="str">
        <f aca="false">IF($B174="","",IF(OR(NOT(ISNUMBER(B174)),B174&lt;46023,B174&gt;46387),"OUT OF 2026",IF(NOT(ISNUMBER(D174)),"NEEDS ACQUIRED DATE","OK")))</f>
        <v/>
      </c>
      <c r="S174" s="29"/>
      <c r="T174" s="29"/>
    </row>
    <row r="175" customFormat="false" ht="15" hidden="false" customHeight="false" outlineLevel="0" collapsed="false">
      <c r="A175" s="27" t="n">
        <v>172</v>
      </c>
      <c r="B175" s="28"/>
      <c r="C175" s="29"/>
      <c r="D175" s="28"/>
      <c r="E175" s="29"/>
      <c r="F175" s="29"/>
      <c r="G175" s="38"/>
      <c r="H175" s="30"/>
      <c r="I175" s="30"/>
      <c r="J175" s="30"/>
      <c r="K175" s="30"/>
      <c r="L175" s="31" t="str">
        <f aca="false">IF($B175="","",K175-H175-I175)</f>
        <v/>
      </c>
      <c r="M175" s="32" t="str">
        <f aca="false">IF($B175="","",IF(AND(ISNUMBER(D175),ISNUMBER(B175)),IF((B175-D175)&gt;365,"LT","ST"),""))</f>
        <v/>
      </c>
      <c r="N175" s="29"/>
      <c r="O175" s="29"/>
      <c r="P175" s="32" t="str">
        <f aca="false">IF(OR($B175="",M175=""),"",IF(N175="No",IF(M175="ST","I","L"),IF(O175="Yes",IF(M175="ST","G","J"),IF(M175="ST","H","K"))))</f>
        <v/>
      </c>
      <c r="Q175" s="32" t="str">
        <f aca="false">IF($B175="","",IF(AND(ISNUMBER(J175),ISNUMBER(K175),J175&lt;&gt;K175),"CHECK: proceeds &lt;&gt; FMV",""))</f>
        <v/>
      </c>
      <c r="R175" s="32" t="str">
        <f aca="false">IF($B175="","",IF(OR(NOT(ISNUMBER(B175)),B175&lt;46023,B175&gt;46387),"OUT OF 2026",IF(NOT(ISNUMBER(D175)),"NEEDS ACQUIRED DATE","OK")))</f>
        <v/>
      </c>
      <c r="S175" s="29"/>
      <c r="T175" s="29"/>
    </row>
    <row r="176" customFormat="false" ht="15" hidden="false" customHeight="false" outlineLevel="0" collapsed="false">
      <c r="A176" s="27" t="n">
        <v>173</v>
      </c>
      <c r="B176" s="28"/>
      <c r="C176" s="29"/>
      <c r="D176" s="28"/>
      <c r="E176" s="29"/>
      <c r="F176" s="29"/>
      <c r="G176" s="38"/>
      <c r="H176" s="30"/>
      <c r="I176" s="30"/>
      <c r="J176" s="30"/>
      <c r="K176" s="30"/>
      <c r="L176" s="31" t="str">
        <f aca="false">IF($B176="","",K176-H176-I176)</f>
        <v/>
      </c>
      <c r="M176" s="32" t="str">
        <f aca="false">IF($B176="","",IF(AND(ISNUMBER(D176),ISNUMBER(B176)),IF((B176-D176)&gt;365,"LT","ST"),""))</f>
        <v/>
      </c>
      <c r="N176" s="29"/>
      <c r="O176" s="29"/>
      <c r="P176" s="32" t="str">
        <f aca="false">IF(OR($B176="",M176=""),"",IF(N176="No",IF(M176="ST","I","L"),IF(O176="Yes",IF(M176="ST","G","J"),IF(M176="ST","H","K"))))</f>
        <v/>
      </c>
      <c r="Q176" s="32" t="str">
        <f aca="false">IF($B176="","",IF(AND(ISNUMBER(J176),ISNUMBER(K176),J176&lt;&gt;K176),"CHECK: proceeds &lt;&gt; FMV",""))</f>
        <v/>
      </c>
      <c r="R176" s="32" t="str">
        <f aca="false">IF($B176="","",IF(OR(NOT(ISNUMBER(B176)),B176&lt;46023,B176&gt;46387),"OUT OF 2026",IF(NOT(ISNUMBER(D176)),"NEEDS ACQUIRED DATE","OK")))</f>
        <v/>
      </c>
      <c r="S176" s="29"/>
      <c r="T176" s="29"/>
    </row>
    <row r="177" customFormat="false" ht="15" hidden="false" customHeight="false" outlineLevel="0" collapsed="false">
      <c r="A177" s="27" t="n">
        <v>174</v>
      </c>
      <c r="B177" s="28"/>
      <c r="C177" s="29"/>
      <c r="D177" s="28"/>
      <c r="E177" s="29"/>
      <c r="F177" s="29"/>
      <c r="G177" s="38"/>
      <c r="H177" s="30"/>
      <c r="I177" s="30"/>
      <c r="J177" s="30"/>
      <c r="K177" s="30"/>
      <c r="L177" s="31" t="str">
        <f aca="false">IF($B177="","",K177-H177-I177)</f>
        <v/>
      </c>
      <c r="M177" s="32" t="str">
        <f aca="false">IF($B177="","",IF(AND(ISNUMBER(D177),ISNUMBER(B177)),IF((B177-D177)&gt;365,"LT","ST"),""))</f>
        <v/>
      </c>
      <c r="N177" s="29"/>
      <c r="O177" s="29"/>
      <c r="P177" s="32" t="str">
        <f aca="false">IF(OR($B177="",M177=""),"",IF(N177="No",IF(M177="ST","I","L"),IF(O177="Yes",IF(M177="ST","G","J"),IF(M177="ST","H","K"))))</f>
        <v/>
      </c>
      <c r="Q177" s="32" t="str">
        <f aca="false">IF($B177="","",IF(AND(ISNUMBER(J177),ISNUMBER(K177),J177&lt;&gt;K177),"CHECK: proceeds &lt;&gt; FMV",""))</f>
        <v/>
      </c>
      <c r="R177" s="32" t="str">
        <f aca="false">IF($B177="","",IF(OR(NOT(ISNUMBER(B177)),B177&lt;46023,B177&gt;46387),"OUT OF 2026",IF(NOT(ISNUMBER(D177)),"NEEDS ACQUIRED DATE","OK")))</f>
        <v/>
      </c>
      <c r="S177" s="29"/>
      <c r="T177" s="29"/>
    </row>
    <row r="178" customFormat="false" ht="15" hidden="false" customHeight="false" outlineLevel="0" collapsed="false">
      <c r="A178" s="27" t="n">
        <v>175</v>
      </c>
      <c r="B178" s="28"/>
      <c r="C178" s="29"/>
      <c r="D178" s="28"/>
      <c r="E178" s="29"/>
      <c r="F178" s="29"/>
      <c r="G178" s="38"/>
      <c r="H178" s="30"/>
      <c r="I178" s="30"/>
      <c r="J178" s="30"/>
      <c r="K178" s="30"/>
      <c r="L178" s="31" t="str">
        <f aca="false">IF($B178="","",K178-H178-I178)</f>
        <v/>
      </c>
      <c r="M178" s="32" t="str">
        <f aca="false">IF($B178="","",IF(AND(ISNUMBER(D178),ISNUMBER(B178)),IF((B178-D178)&gt;365,"LT","ST"),""))</f>
        <v/>
      </c>
      <c r="N178" s="29"/>
      <c r="O178" s="29"/>
      <c r="P178" s="32" t="str">
        <f aca="false">IF(OR($B178="",M178=""),"",IF(N178="No",IF(M178="ST","I","L"),IF(O178="Yes",IF(M178="ST","G","J"),IF(M178="ST","H","K"))))</f>
        <v/>
      </c>
      <c r="Q178" s="32" t="str">
        <f aca="false">IF($B178="","",IF(AND(ISNUMBER(J178),ISNUMBER(K178),J178&lt;&gt;K178),"CHECK: proceeds &lt;&gt; FMV",""))</f>
        <v/>
      </c>
      <c r="R178" s="32" t="str">
        <f aca="false">IF($B178="","",IF(OR(NOT(ISNUMBER(B178)),B178&lt;46023,B178&gt;46387),"OUT OF 2026",IF(NOT(ISNUMBER(D178)),"NEEDS ACQUIRED DATE","OK")))</f>
        <v/>
      </c>
      <c r="S178" s="29"/>
      <c r="T178" s="29"/>
    </row>
    <row r="179" customFormat="false" ht="15" hidden="false" customHeight="false" outlineLevel="0" collapsed="false">
      <c r="A179" s="27" t="n">
        <v>176</v>
      </c>
      <c r="B179" s="28"/>
      <c r="C179" s="29"/>
      <c r="D179" s="28"/>
      <c r="E179" s="29"/>
      <c r="F179" s="29"/>
      <c r="G179" s="38"/>
      <c r="H179" s="30"/>
      <c r="I179" s="30"/>
      <c r="J179" s="30"/>
      <c r="K179" s="30"/>
      <c r="L179" s="31" t="str">
        <f aca="false">IF($B179="","",K179-H179-I179)</f>
        <v/>
      </c>
      <c r="M179" s="32" t="str">
        <f aca="false">IF($B179="","",IF(AND(ISNUMBER(D179),ISNUMBER(B179)),IF((B179-D179)&gt;365,"LT","ST"),""))</f>
        <v/>
      </c>
      <c r="N179" s="29"/>
      <c r="O179" s="29"/>
      <c r="P179" s="32" t="str">
        <f aca="false">IF(OR($B179="",M179=""),"",IF(N179="No",IF(M179="ST","I","L"),IF(O179="Yes",IF(M179="ST","G","J"),IF(M179="ST","H","K"))))</f>
        <v/>
      </c>
      <c r="Q179" s="32" t="str">
        <f aca="false">IF($B179="","",IF(AND(ISNUMBER(J179),ISNUMBER(K179),J179&lt;&gt;K179),"CHECK: proceeds &lt;&gt; FMV",""))</f>
        <v/>
      </c>
      <c r="R179" s="32" t="str">
        <f aca="false">IF($B179="","",IF(OR(NOT(ISNUMBER(B179)),B179&lt;46023,B179&gt;46387),"OUT OF 2026",IF(NOT(ISNUMBER(D179)),"NEEDS ACQUIRED DATE","OK")))</f>
        <v/>
      </c>
      <c r="S179" s="29"/>
      <c r="T179" s="29"/>
    </row>
    <row r="180" customFormat="false" ht="15" hidden="false" customHeight="false" outlineLevel="0" collapsed="false">
      <c r="A180" s="27" t="n">
        <v>177</v>
      </c>
      <c r="B180" s="28"/>
      <c r="C180" s="29"/>
      <c r="D180" s="28"/>
      <c r="E180" s="29"/>
      <c r="F180" s="29"/>
      <c r="G180" s="38"/>
      <c r="H180" s="30"/>
      <c r="I180" s="30"/>
      <c r="J180" s="30"/>
      <c r="K180" s="30"/>
      <c r="L180" s="31" t="str">
        <f aca="false">IF($B180="","",K180-H180-I180)</f>
        <v/>
      </c>
      <c r="M180" s="32" t="str">
        <f aca="false">IF($B180="","",IF(AND(ISNUMBER(D180),ISNUMBER(B180)),IF((B180-D180)&gt;365,"LT","ST"),""))</f>
        <v/>
      </c>
      <c r="N180" s="29"/>
      <c r="O180" s="29"/>
      <c r="P180" s="32" t="str">
        <f aca="false">IF(OR($B180="",M180=""),"",IF(N180="No",IF(M180="ST","I","L"),IF(O180="Yes",IF(M180="ST","G","J"),IF(M180="ST","H","K"))))</f>
        <v/>
      </c>
      <c r="Q180" s="32" t="str">
        <f aca="false">IF($B180="","",IF(AND(ISNUMBER(J180),ISNUMBER(K180),J180&lt;&gt;K180),"CHECK: proceeds &lt;&gt; FMV",""))</f>
        <v/>
      </c>
      <c r="R180" s="32" t="str">
        <f aca="false">IF($B180="","",IF(OR(NOT(ISNUMBER(B180)),B180&lt;46023,B180&gt;46387),"OUT OF 2026",IF(NOT(ISNUMBER(D180)),"NEEDS ACQUIRED DATE","OK")))</f>
        <v/>
      </c>
      <c r="S180" s="29"/>
      <c r="T180" s="29"/>
    </row>
    <row r="181" customFormat="false" ht="15" hidden="false" customHeight="false" outlineLevel="0" collapsed="false">
      <c r="A181" s="27" t="n">
        <v>178</v>
      </c>
      <c r="B181" s="28"/>
      <c r="C181" s="29"/>
      <c r="D181" s="28"/>
      <c r="E181" s="29"/>
      <c r="F181" s="29"/>
      <c r="G181" s="38"/>
      <c r="H181" s="30"/>
      <c r="I181" s="30"/>
      <c r="J181" s="30"/>
      <c r="K181" s="30"/>
      <c r="L181" s="31" t="str">
        <f aca="false">IF($B181="","",K181-H181-I181)</f>
        <v/>
      </c>
      <c r="M181" s="32" t="str">
        <f aca="false">IF($B181="","",IF(AND(ISNUMBER(D181),ISNUMBER(B181)),IF((B181-D181)&gt;365,"LT","ST"),""))</f>
        <v/>
      </c>
      <c r="N181" s="29"/>
      <c r="O181" s="29"/>
      <c r="P181" s="32" t="str">
        <f aca="false">IF(OR($B181="",M181=""),"",IF(N181="No",IF(M181="ST","I","L"),IF(O181="Yes",IF(M181="ST","G","J"),IF(M181="ST","H","K"))))</f>
        <v/>
      </c>
      <c r="Q181" s="32" t="str">
        <f aca="false">IF($B181="","",IF(AND(ISNUMBER(J181),ISNUMBER(K181),J181&lt;&gt;K181),"CHECK: proceeds &lt;&gt; FMV",""))</f>
        <v/>
      </c>
      <c r="R181" s="32" t="str">
        <f aca="false">IF($B181="","",IF(OR(NOT(ISNUMBER(B181)),B181&lt;46023,B181&gt;46387),"OUT OF 2026",IF(NOT(ISNUMBER(D181)),"NEEDS ACQUIRED DATE","OK")))</f>
        <v/>
      </c>
      <c r="S181" s="29"/>
      <c r="T181" s="29"/>
    </row>
    <row r="182" customFormat="false" ht="15" hidden="false" customHeight="false" outlineLevel="0" collapsed="false">
      <c r="A182" s="27" t="n">
        <v>179</v>
      </c>
      <c r="B182" s="28"/>
      <c r="C182" s="29"/>
      <c r="D182" s="28"/>
      <c r="E182" s="29"/>
      <c r="F182" s="29"/>
      <c r="G182" s="38"/>
      <c r="H182" s="30"/>
      <c r="I182" s="30"/>
      <c r="J182" s="30"/>
      <c r="K182" s="30"/>
      <c r="L182" s="31" t="str">
        <f aca="false">IF($B182="","",K182-H182-I182)</f>
        <v/>
      </c>
      <c r="M182" s="32" t="str">
        <f aca="false">IF($B182="","",IF(AND(ISNUMBER(D182),ISNUMBER(B182)),IF((B182-D182)&gt;365,"LT","ST"),""))</f>
        <v/>
      </c>
      <c r="N182" s="29"/>
      <c r="O182" s="29"/>
      <c r="P182" s="32" t="str">
        <f aca="false">IF(OR($B182="",M182=""),"",IF(N182="No",IF(M182="ST","I","L"),IF(O182="Yes",IF(M182="ST","G","J"),IF(M182="ST","H","K"))))</f>
        <v/>
      </c>
      <c r="Q182" s="32" t="str">
        <f aca="false">IF($B182="","",IF(AND(ISNUMBER(J182),ISNUMBER(K182),J182&lt;&gt;K182),"CHECK: proceeds &lt;&gt; FMV",""))</f>
        <v/>
      </c>
      <c r="R182" s="32" t="str">
        <f aca="false">IF($B182="","",IF(OR(NOT(ISNUMBER(B182)),B182&lt;46023,B182&gt;46387),"OUT OF 2026",IF(NOT(ISNUMBER(D182)),"NEEDS ACQUIRED DATE","OK")))</f>
        <v/>
      </c>
      <c r="S182" s="29"/>
      <c r="T182" s="29"/>
    </row>
    <row r="183" customFormat="false" ht="15" hidden="false" customHeight="false" outlineLevel="0" collapsed="false">
      <c r="A183" s="27" t="n">
        <v>180</v>
      </c>
      <c r="B183" s="28"/>
      <c r="C183" s="29"/>
      <c r="D183" s="28"/>
      <c r="E183" s="29"/>
      <c r="F183" s="29"/>
      <c r="G183" s="38"/>
      <c r="H183" s="30"/>
      <c r="I183" s="30"/>
      <c r="J183" s="30"/>
      <c r="K183" s="30"/>
      <c r="L183" s="31" t="str">
        <f aca="false">IF($B183="","",K183-H183-I183)</f>
        <v/>
      </c>
      <c r="M183" s="32" t="str">
        <f aca="false">IF($B183="","",IF(AND(ISNUMBER(D183),ISNUMBER(B183)),IF((B183-D183)&gt;365,"LT","ST"),""))</f>
        <v/>
      </c>
      <c r="N183" s="29"/>
      <c r="O183" s="29"/>
      <c r="P183" s="32" t="str">
        <f aca="false">IF(OR($B183="",M183=""),"",IF(N183="No",IF(M183="ST","I","L"),IF(O183="Yes",IF(M183="ST","G","J"),IF(M183="ST","H","K"))))</f>
        <v/>
      </c>
      <c r="Q183" s="32" t="str">
        <f aca="false">IF($B183="","",IF(AND(ISNUMBER(J183),ISNUMBER(K183),J183&lt;&gt;K183),"CHECK: proceeds &lt;&gt; FMV",""))</f>
        <v/>
      </c>
      <c r="R183" s="32" t="str">
        <f aca="false">IF($B183="","",IF(OR(NOT(ISNUMBER(B183)),B183&lt;46023,B183&gt;46387),"OUT OF 2026",IF(NOT(ISNUMBER(D183)),"NEEDS ACQUIRED DATE","OK")))</f>
        <v/>
      </c>
      <c r="S183" s="29"/>
      <c r="T183" s="29"/>
    </row>
    <row r="184" customFormat="false" ht="15" hidden="false" customHeight="false" outlineLevel="0" collapsed="false">
      <c r="A184" s="27" t="n">
        <v>181</v>
      </c>
      <c r="B184" s="28"/>
      <c r="C184" s="29"/>
      <c r="D184" s="28"/>
      <c r="E184" s="29"/>
      <c r="F184" s="29"/>
      <c r="G184" s="38"/>
      <c r="H184" s="30"/>
      <c r="I184" s="30"/>
      <c r="J184" s="30"/>
      <c r="K184" s="30"/>
      <c r="L184" s="31" t="str">
        <f aca="false">IF($B184="","",K184-H184-I184)</f>
        <v/>
      </c>
      <c r="M184" s="32" t="str">
        <f aca="false">IF($B184="","",IF(AND(ISNUMBER(D184),ISNUMBER(B184)),IF((B184-D184)&gt;365,"LT","ST"),""))</f>
        <v/>
      </c>
      <c r="N184" s="29"/>
      <c r="O184" s="29"/>
      <c r="P184" s="32" t="str">
        <f aca="false">IF(OR($B184="",M184=""),"",IF(N184="No",IF(M184="ST","I","L"),IF(O184="Yes",IF(M184="ST","G","J"),IF(M184="ST","H","K"))))</f>
        <v/>
      </c>
      <c r="Q184" s="32" t="str">
        <f aca="false">IF($B184="","",IF(AND(ISNUMBER(J184),ISNUMBER(K184),J184&lt;&gt;K184),"CHECK: proceeds &lt;&gt; FMV",""))</f>
        <v/>
      </c>
      <c r="R184" s="32" t="str">
        <f aca="false">IF($B184="","",IF(OR(NOT(ISNUMBER(B184)),B184&lt;46023,B184&gt;46387),"OUT OF 2026",IF(NOT(ISNUMBER(D184)),"NEEDS ACQUIRED DATE","OK")))</f>
        <v/>
      </c>
      <c r="S184" s="29"/>
      <c r="T184" s="29"/>
    </row>
    <row r="185" customFormat="false" ht="15" hidden="false" customHeight="false" outlineLevel="0" collapsed="false">
      <c r="A185" s="27" t="n">
        <v>182</v>
      </c>
      <c r="B185" s="28"/>
      <c r="C185" s="29"/>
      <c r="D185" s="28"/>
      <c r="E185" s="29"/>
      <c r="F185" s="29"/>
      <c r="G185" s="38"/>
      <c r="H185" s="30"/>
      <c r="I185" s="30"/>
      <c r="J185" s="30"/>
      <c r="K185" s="30"/>
      <c r="L185" s="31" t="str">
        <f aca="false">IF($B185="","",K185-H185-I185)</f>
        <v/>
      </c>
      <c r="M185" s="32" t="str">
        <f aca="false">IF($B185="","",IF(AND(ISNUMBER(D185),ISNUMBER(B185)),IF((B185-D185)&gt;365,"LT","ST"),""))</f>
        <v/>
      </c>
      <c r="N185" s="29"/>
      <c r="O185" s="29"/>
      <c r="P185" s="32" t="str">
        <f aca="false">IF(OR($B185="",M185=""),"",IF(N185="No",IF(M185="ST","I","L"),IF(O185="Yes",IF(M185="ST","G","J"),IF(M185="ST","H","K"))))</f>
        <v/>
      </c>
      <c r="Q185" s="32" t="str">
        <f aca="false">IF($B185="","",IF(AND(ISNUMBER(J185),ISNUMBER(K185),J185&lt;&gt;K185),"CHECK: proceeds &lt;&gt; FMV",""))</f>
        <v/>
      </c>
      <c r="R185" s="32" t="str">
        <f aca="false">IF($B185="","",IF(OR(NOT(ISNUMBER(B185)),B185&lt;46023,B185&gt;46387),"OUT OF 2026",IF(NOT(ISNUMBER(D185)),"NEEDS ACQUIRED DATE","OK")))</f>
        <v/>
      </c>
      <c r="S185" s="29"/>
      <c r="T185" s="29"/>
    </row>
    <row r="186" customFormat="false" ht="15" hidden="false" customHeight="false" outlineLevel="0" collapsed="false">
      <c r="A186" s="27" t="n">
        <v>183</v>
      </c>
      <c r="B186" s="28"/>
      <c r="C186" s="29"/>
      <c r="D186" s="28"/>
      <c r="E186" s="29"/>
      <c r="F186" s="29"/>
      <c r="G186" s="38"/>
      <c r="H186" s="30"/>
      <c r="I186" s="30"/>
      <c r="J186" s="30"/>
      <c r="K186" s="30"/>
      <c r="L186" s="31" t="str">
        <f aca="false">IF($B186="","",K186-H186-I186)</f>
        <v/>
      </c>
      <c r="M186" s="32" t="str">
        <f aca="false">IF($B186="","",IF(AND(ISNUMBER(D186),ISNUMBER(B186)),IF((B186-D186)&gt;365,"LT","ST"),""))</f>
        <v/>
      </c>
      <c r="N186" s="29"/>
      <c r="O186" s="29"/>
      <c r="P186" s="32" t="str">
        <f aca="false">IF(OR($B186="",M186=""),"",IF(N186="No",IF(M186="ST","I","L"),IF(O186="Yes",IF(M186="ST","G","J"),IF(M186="ST","H","K"))))</f>
        <v/>
      </c>
      <c r="Q186" s="32" t="str">
        <f aca="false">IF($B186="","",IF(AND(ISNUMBER(J186),ISNUMBER(K186),J186&lt;&gt;K186),"CHECK: proceeds &lt;&gt; FMV",""))</f>
        <v/>
      </c>
      <c r="R186" s="32" t="str">
        <f aca="false">IF($B186="","",IF(OR(NOT(ISNUMBER(B186)),B186&lt;46023,B186&gt;46387),"OUT OF 2026",IF(NOT(ISNUMBER(D186)),"NEEDS ACQUIRED DATE","OK")))</f>
        <v/>
      </c>
      <c r="S186" s="29"/>
      <c r="T186" s="29"/>
    </row>
    <row r="187" customFormat="false" ht="15" hidden="false" customHeight="false" outlineLevel="0" collapsed="false">
      <c r="A187" s="27" t="n">
        <v>184</v>
      </c>
      <c r="B187" s="28"/>
      <c r="C187" s="29"/>
      <c r="D187" s="28"/>
      <c r="E187" s="29"/>
      <c r="F187" s="29"/>
      <c r="G187" s="38"/>
      <c r="H187" s="30"/>
      <c r="I187" s="30"/>
      <c r="J187" s="30"/>
      <c r="K187" s="30"/>
      <c r="L187" s="31" t="str">
        <f aca="false">IF($B187="","",K187-H187-I187)</f>
        <v/>
      </c>
      <c r="M187" s="32" t="str">
        <f aca="false">IF($B187="","",IF(AND(ISNUMBER(D187),ISNUMBER(B187)),IF((B187-D187)&gt;365,"LT","ST"),""))</f>
        <v/>
      </c>
      <c r="N187" s="29"/>
      <c r="O187" s="29"/>
      <c r="P187" s="32" t="str">
        <f aca="false">IF(OR($B187="",M187=""),"",IF(N187="No",IF(M187="ST","I","L"),IF(O187="Yes",IF(M187="ST","G","J"),IF(M187="ST","H","K"))))</f>
        <v/>
      </c>
      <c r="Q187" s="32" t="str">
        <f aca="false">IF($B187="","",IF(AND(ISNUMBER(J187),ISNUMBER(K187),J187&lt;&gt;K187),"CHECK: proceeds &lt;&gt; FMV",""))</f>
        <v/>
      </c>
      <c r="R187" s="32" t="str">
        <f aca="false">IF($B187="","",IF(OR(NOT(ISNUMBER(B187)),B187&lt;46023,B187&gt;46387),"OUT OF 2026",IF(NOT(ISNUMBER(D187)),"NEEDS ACQUIRED DATE","OK")))</f>
        <v/>
      </c>
      <c r="S187" s="29"/>
      <c r="T187" s="29"/>
    </row>
    <row r="188" customFormat="false" ht="15" hidden="false" customHeight="false" outlineLevel="0" collapsed="false">
      <c r="A188" s="27" t="n">
        <v>185</v>
      </c>
      <c r="B188" s="28"/>
      <c r="C188" s="29"/>
      <c r="D188" s="28"/>
      <c r="E188" s="29"/>
      <c r="F188" s="29"/>
      <c r="G188" s="38"/>
      <c r="H188" s="30"/>
      <c r="I188" s="30"/>
      <c r="J188" s="30"/>
      <c r="K188" s="30"/>
      <c r="L188" s="31" t="str">
        <f aca="false">IF($B188="","",K188-H188-I188)</f>
        <v/>
      </c>
      <c r="M188" s="32" t="str">
        <f aca="false">IF($B188="","",IF(AND(ISNUMBER(D188),ISNUMBER(B188)),IF((B188-D188)&gt;365,"LT","ST"),""))</f>
        <v/>
      </c>
      <c r="N188" s="29"/>
      <c r="O188" s="29"/>
      <c r="P188" s="32" t="str">
        <f aca="false">IF(OR($B188="",M188=""),"",IF(N188="No",IF(M188="ST","I","L"),IF(O188="Yes",IF(M188="ST","G","J"),IF(M188="ST","H","K"))))</f>
        <v/>
      </c>
      <c r="Q188" s="32" t="str">
        <f aca="false">IF($B188="","",IF(AND(ISNUMBER(J188),ISNUMBER(K188),J188&lt;&gt;K188),"CHECK: proceeds &lt;&gt; FMV",""))</f>
        <v/>
      </c>
      <c r="R188" s="32" t="str">
        <f aca="false">IF($B188="","",IF(OR(NOT(ISNUMBER(B188)),B188&lt;46023,B188&gt;46387),"OUT OF 2026",IF(NOT(ISNUMBER(D188)),"NEEDS ACQUIRED DATE","OK")))</f>
        <v/>
      </c>
      <c r="S188" s="29"/>
      <c r="T188" s="29"/>
    </row>
    <row r="189" customFormat="false" ht="15" hidden="false" customHeight="false" outlineLevel="0" collapsed="false">
      <c r="A189" s="27" t="n">
        <v>186</v>
      </c>
      <c r="B189" s="28"/>
      <c r="C189" s="29"/>
      <c r="D189" s="28"/>
      <c r="E189" s="29"/>
      <c r="F189" s="29"/>
      <c r="G189" s="38"/>
      <c r="H189" s="30"/>
      <c r="I189" s="30"/>
      <c r="J189" s="30"/>
      <c r="K189" s="30"/>
      <c r="L189" s="31" t="str">
        <f aca="false">IF($B189="","",K189-H189-I189)</f>
        <v/>
      </c>
      <c r="M189" s="32" t="str">
        <f aca="false">IF($B189="","",IF(AND(ISNUMBER(D189),ISNUMBER(B189)),IF((B189-D189)&gt;365,"LT","ST"),""))</f>
        <v/>
      </c>
      <c r="N189" s="29"/>
      <c r="O189" s="29"/>
      <c r="P189" s="32" t="str">
        <f aca="false">IF(OR($B189="",M189=""),"",IF(N189="No",IF(M189="ST","I","L"),IF(O189="Yes",IF(M189="ST","G","J"),IF(M189="ST","H","K"))))</f>
        <v/>
      </c>
      <c r="Q189" s="32" t="str">
        <f aca="false">IF($B189="","",IF(AND(ISNUMBER(J189),ISNUMBER(K189),J189&lt;&gt;K189),"CHECK: proceeds &lt;&gt; FMV",""))</f>
        <v/>
      </c>
      <c r="R189" s="32" t="str">
        <f aca="false">IF($B189="","",IF(OR(NOT(ISNUMBER(B189)),B189&lt;46023,B189&gt;46387),"OUT OF 2026",IF(NOT(ISNUMBER(D189)),"NEEDS ACQUIRED DATE","OK")))</f>
        <v/>
      </c>
      <c r="S189" s="29"/>
      <c r="T189" s="29"/>
    </row>
    <row r="190" customFormat="false" ht="15" hidden="false" customHeight="false" outlineLevel="0" collapsed="false">
      <c r="A190" s="27" t="n">
        <v>187</v>
      </c>
      <c r="B190" s="28"/>
      <c r="C190" s="29"/>
      <c r="D190" s="28"/>
      <c r="E190" s="29"/>
      <c r="F190" s="29"/>
      <c r="G190" s="38"/>
      <c r="H190" s="30"/>
      <c r="I190" s="30"/>
      <c r="J190" s="30"/>
      <c r="K190" s="30"/>
      <c r="L190" s="31" t="str">
        <f aca="false">IF($B190="","",K190-H190-I190)</f>
        <v/>
      </c>
      <c r="M190" s="32" t="str">
        <f aca="false">IF($B190="","",IF(AND(ISNUMBER(D190),ISNUMBER(B190)),IF((B190-D190)&gt;365,"LT","ST"),""))</f>
        <v/>
      </c>
      <c r="N190" s="29"/>
      <c r="O190" s="29"/>
      <c r="P190" s="32" t="str">
        <f aca="false">IF(OR($B190="",M190=""),"",IF(N190="No",IF(M190="ST","I","L"),IF(O190="Yes",IF(M190="ST","G","J"),IF(M190="ST","H","K"))))</f>
        <v/>
      </c>
      <c r="Q190" s="32" t="str">
        <f aca="false">IF($B190="","",IF(AND(ISNUMBER(J190),ISNUMBER(K190),J190&lt;&gt;K190),"CHECK: proceeds &lt;&gt; FMV",""))</f>
        <v/>
      </c>
      <c r="R190" s="32" t="str">
        <f aca="false">IF($B190="","",IF(OR(NOT(ISNUMBER(B190)),B190&lt;46023,B190&gt;46387),"OUT OF 2026",IF(NOT(ISNUMBER(D190)),"NEEDS ACQUIRED DATE","OK")))</f>
        <v/>
      </c>
      <c r="S190" s="29"/>
      <c r="T190" s="29"/>
    </row>
    <row r="191" customFormat="false" ht="15" hidden="false" customHeight="false" outlineLevel="0" collapsed="false">
      <c r="A191" s="27" t="n">
        <v>188</v>
      </c>
      <c r="B191" s="28"/>
      <c r="C191" s="29"/>
      <c r="D191" s="28"/>
      <c r="E191" s="29"/>
      <c r="F191" s="29"/>
      <c r="G191" s="38"/>
      <c r="H191" s="30"/>
      <c r="I191" s="30"/>
      <c r="J191" s="30"/>
      <c r="K191" s="30"/>
      <c r="L191" s="31" t="str">
        <f aca="false">IF($B191="","",K191-H191-I191)</f>
        <v/>
      </c>
      <c r="M191" s="32" t="str">
        <f aca="false">IF($B191="","",IF(AND(ISNUMBER(D191),ISNUMBER(B191)),IF((B191-D191)&gt;365,"LT","ST"),""))</f>
        <v/>
      </c>
      <c r="N191" s="29"/>
      <c r="O191" s="29"/>
      <c r="P191" s="32" t="str">
        <f aca="false">IF(OR($B191="",M191=""),"",IF(N191="No",IF(M191="ST","I","L"),IF(O191="Yes",IF(M191="ST","G","J"),IF(M191="ST","H","K"))))</f>
        <v/>
      </c>
      <c r="Q191" s="32" t="str">
        <f aca="false">IF($B191="","",IF(AND(ISNUMBER(J191),ISNUMBER(K191),J191&lt;&gt;K191),"CHECK: proceeds &lt;&gt; FMV",""))</f>
        <v/>
      </c>
      <c r="R191" s="32" t="str">
        <f aca="false">IF($B191="","",IF(OR(NOT(ISNUMBER(B191)),B191&lt;46023,B191&gt;46387),"OUT OF 2026",IF(NOT(ISNUMBER(D191)),"NEEDS ACQUIRED DATE","OK")))</f>
        <v/>
      </c>
      <c r="S191" s="29"/>
      <c r="T191" s="29"/>
    </row>
    <row r="192" customFormat="false" ht="15" hidden="false" customHeight="false" outlineLevel="0" collapsed="false">
      <c r="A192" s="27" t="n">
        <v>189</v>
      </c>
      <c r="B192" s="28"/>
      <c r="C192" s="29"/>
      <c r="D192" s="28"/>
      <c r="E192" s="29"/>
      <c r="F192" s="29"/>
      <c r="G192" s="38"/>
      <c r="H192" s="30"/>
      <c r="I192" s="30"/>
      <c r="J192" s="30"/>
      <c r="K192" s="30"/>
      <c r="L192" s="31" t="str">
        <f aca="false">IF($B192="","",K192-H192-I192)</f>
        <v/>
      </c>
      <c r="M192" s="32" t="str">
        <f aca="false">IF($B192="","",IF(AND(ISNUMBER(D192),ISNUMBER(B192)),IF((B192-D192)&gt;365,"LT","ST"),""))</f>
        <v/>
      </c>
      <c r="N192" s="29"/>
      <c r="O192" s="29"/>
      <c r="P192" s="32" t="str">
        <f aca="false">IF(OR($B192="",M192=""),"",IF(N192="No",IF(M192="ST","I","L"),IF(O192="Yes",IF(M192="ST","G","J"),IF(M192="ST","H","K"))))</f>
        <v/>
      </c>
      <c r="Q192" s="32" t="str">
        <f aca="false">IF($B192="","",IF(AND(ISNUMBER(J192),ISNUMBER(K192),J192&lt;&gt;K192),"CHECK: proceeds &lt;&gt; FMV",""))</f>
        <v/>
      </c>
      <c r="R192" s="32" t="str">
        <f aca="false">IF($B192="","",IF(OR(NOT(ISNUMBER(B192)),B192&lt;46023,B192&gt;46387),"OUT OF 2026",IF(NOT(ISNUMBER(D192)),"NEEDS ACQUIRED DATE","OK")))</f>
        <v/>
      </c>
      <c r="S192" s="29"/>
      <c r="T192" s="29"/>
    </row>
    <row r="193" customFormat="false" ht="15" hidden="false" customHeight="false" outlineLevel="0" collapsed="false">
      <c r="A193" s="27" t="n">
        <v>190</v>
      </c>
      <c r="B193" s="28"/>
      <c r="C193" s="29"/>
      <c r="D193" s="28"/>
      <c r="E193" s="29"/>
      <c r="F193" s="29"/>
      <c r="G193" s="38"/>
      <c r="H193" s="30"/>
      <c r="I193" s="30"/>
      <c r="J193" s="30"/>
      <c r="K193" s="30"/>
      <c r="L193" s="31" t="str">
        <f aca="false">IF($B193="","",K193-H193-I193)</f>
        <v/>
      </c>
      <c r="M193" s="32" t="str">
        <f aca="false">IF($B193="","",IF(AND(ISNUMBER(D193),ISNUMBER(B193)),IF((B193-D193)&gt;365,"LT","ST"),""))</f>
        <v/>
      </c>
      <c r="N193" s="29"/>
      <c r="O193" s="29"/>
      <c r="P193" s="32" t="str">
        <f aca="false">IF(OR($B193="",M193=""),"",IF(N193="No",IF(M193="ST","I","L"),IF(O193="Yes",IF(M193="ST","G","J"),IF(M193="ST","H","K"))))</f>
        <v/>
      </c>
      <c r="Q193" s="32" t="str">
        <f aca="false">IF($B193="","",IF(AND(ISNUMBER(J193),ISNUMBER(K193),J193&lt;&gt;K193),"CHECK: proceeds &lt;&gt; FMV",""))</f>
        <v/>
      </c>
      <c r="R193" s="32" t="str">
        <f aca="false">IF($B193="","",IF(OR(NOT(ISNUMBER(B193)),B193&lt;46023,B193&gt;46387),"OUT OF 2026",IF(NOT(ISNUMBER(D193)),"NEEDS ACQUIRED DATE","OK")))</f>
        <v/>
      </c>
      <c r="S193" s="29"/>
      <c r="T193" s="29"/>
    </row>
    <row r="194" customFormat="false" ht="15" hidden="false" customHeight="false" outlineLevel="0" collapsed="false">
      <c r="A194" s="27" t="n">
        <v>191</v>
      </c>
      <c r="B194" s="28"/>
      <c r="C194" s="29"/>
      <c r="D194" s="28"/>
      <c r="E194" s="29"/>
      <c r="F194" s="29"/>
      <c r="G194" s="38"/>
      <c r="H194" s="30"/>
      <c r="I194" s="30"/>
      <c r="J194" s="30"/>
      <c r="K194" s="30"/>
      <c r="L194" s="31" t="str">
        <f aca="false">IF($B194="","",K194-H194-I194)</f>
        <v/>
      </c>
      <c r="M194" s="32" t="str">
        <f aca="false">IF($B194="","",IF(AND(ISNUMBER(D194),ISNUMBER(B194)),IF((B194-D194)&gt;365,"LT","ST"),""))</f>
        <v/>
      </c>
      <c r="N194" s="29"/>
      <c r="O194" s="29"/>
      <c r="P194" s="32" t="str">
        <f aca="false">IF(OR($B194="",M194=""),"",IF(N194="No",IF(M194="ST","I","L"),IF(O194="Yes",IF(M194="ST","G","J"),IF(M194="ST","H","K"))))</f>
        <v/>
      </c>
      <c r="Q194" s="32" t="str">
        <f aca="false">IF($B194="","",IF(AND(ISNUMBER(J194),ISNUMBER(K194),J194&lt;&gt;K194),"CHECK: proceeds &lt;&gt; FMV",""))</f>
        <v/>
      </c>
      <c r="R194" s="32" t="str">
        <f aca="false">IF($B194="","",IF(OR(NOT(ISNUMBER(B194)),B194&lt;46023,B194&gt;46387),"OUT OF 2026",IF(NOT(ISNUMBER(D194)),"NEEDS ACQUIRED DATE","OK")))</f>
        <v/>
      </c>
      <c r="S194" s="29"/>
      <c r="T194" s="29"/>
    </row>
    <row r="195" customFormat="false" ht="15" hidden="false" customHeight="false" outlineLevel="0" collapsed="false">
      <c r="A195" s="27" t="n">
        <v>192</v>
      </c>
      <c r="B195" s="28"/>
      <c r="C195" s="29"/>
      <c r="D195" s="28"/>
      <c r="E195" s="29"/>
      <c r="F195" s="29"/>
      <c r="G195" s="38"/>
      <c r="H195" s="30"/>
      <c r="I195" s="30"/>
      <c r="J195" s="30"/>
      <c r="K195" s="30"/>
      <c r="L195" s="31" t="str">
        <f aca="false">IF($B195="","",K195-H195-I195)</f>
        <v/>
      </c>
      <c r="M195" s="32" t="str">
        <f aca="false">IF($B195="","",IF(AND(ISNUMBER(D195),ISNUMBER(B195)),IF((B195-D195)&gt;365,"LT","ST"),""))</f>
        <v/>
      </c>
      <c r="N195" s="29"/>
      <c r="O195" s="29"/>
      <c r="P195" s="32" t="str">
        <f aca="false">IF(OR($B195="",M195=""),"",IF(N195="No",IF(M195="ST","I","L"),IF(O195="Yes",IF(M195="ST","G","J"),IF(M195="ST","H","K"))))</f>
        <v/>
      </c>
      <c r="Q195" s="32" t="str">
        <f aca="false">IF($B195="","",IF(AND(ISNUMBER(J195),ISNUMBER(K195),J195&lt;&gt;K195),"CHECK: proceeds &lt;&gt; FMV",""))</f>
        <v/>
      </c>
      <c r="R195" s="32" t="str">
        <f aca="false">IF($B195="","",IF(OR(NOT(ISNUMBER(B195)),B195&lt;46023,B195&gt;46387),"OUT OF 2026",IF(NOT(ISNUMBER(D195)),"NEEDS ACQUIRED DATE","OK")))</f>
        <v/>
      </c>
      <c r="S195" s="29"/>
      <c r="T195" s="29"/>
    </row>
    <row r="196" customFormat="false" ht="15" hidden="false" customHeight="false" outlineLevel="0" collapsed="false">
      <c r="A196" s="27" t="n">
        <v>193</v>
      </c>
      <c r="B196" s="28"/>
      <c r="C196" s="29"/>
      <c r="D196" s="28"/>
      <c r="E196" s="29"/>
      <c r="F196" s="29"/>
      <c r="G196" s="38"/>
      <c r="H196" s="30"/>
      <c r="I196" s="30"/>
      <c r="J196" s="30"/>
      <c r="K196" s="30"/>
      <c r="L196" s="31" t="str">
        <f aca="false">IF($B196="","",K196-H196-I196)</f>
        <v/>
      </c>
      <c r="M196" s="32" t="str">
        <f aca="false">IF($B196="","",IF(AND(ISNUMBER(D196),ISNUMBER(B196)),IF((B196-D196)&gt;365,"LT","ST"),""))</f>
        <v/>
      </c>
      <c r="N196" s="29"/>
      <c r="O196" s="29"/>
      <c r="P196" s="32" t="str">
        <f aca="false">IF(OR($B196="",M196=""),"",IF(N196="No",IF(M196="ST","I","L"),IF(O196="Yes",IF(M196="ST","G","J"),IF(M196="ST","H","K"))))</f>
        <v/>
      </c>
      <c r="Q196" s="32" t="str">
        <f aca="false">IF($B196="","",IF(AND(ISNUMBER(J196),ISNUMBER(K196),J196&lt;&gt;K196),"CHECK: proceeds &lt;&gt; FMV",""))</f>
        <v/>
      </c>
      <c r="R196" s="32" t="str">
        <f aca="false">IF($B196="","",IF(OR(NOT(ISNUMBER(B196)),B196&lt;46023,B196&gt;46387),"OUT OF 2026",IF(NOT(ISNUMBER(D196)),"NEEDS ACQUIRED DATE","OK")))</f>
        <v/>
      </c>
      <c r="S196" s="29"/>
      <c r="T196" s="29"/>
    </row>
    <row r="197" customFormat="false" ht="15" hidden="false" customHeight="false" outlineLevel="0" collapsed="false">
      <c r="A197" s="27" t="n">
        <v>194</v>
      </c>
      <c r="B197" s="28"/>
      <c r="C197" s="29"/>
      <c r="D197" s="28"/>
      <c r="E197" s="29"/>
      <c r="F197" s="29"/>
      <c r="G197" s="38"/>
      <c r="H197" s="30"/>
      <c r="I197" s="30"/>
      <c r="J197" s="30"/>
      <c r="K197" s="30"/>
      <c r="L197" s="31" t="str">
        <f aca="false">IF($B197="","",K197-H197-I197)</f>
        <v/>
      </c>
      <c r="M197" s="32" t="str">
        <f aca="false">IF($B197="","",IF(AND(ISNUMBER(D197),ISNUMBER(B197)),IF((B197-D197)&gt;365,"LT","ST"),""))</f>
        <v/>
      </c>
      <c r="N197" s="29"/>
      <c r="O197" s="29"/>
      <c r="P197" s="32" t="str">
        <f aca="false">IF(OR($B197="",M197=""),"",IF(N197="No",IF(M197="ST","I","L"),IF(O197="Yes",IF(M197="ST","G","J"),IF(M197="ST","H","K"))))</f>
        <v/>
      </c>
      <c r="Q197" s="32" t="str">
        <f aca="false">IF($B197="","",IF(AND(ISNUMBER(J197),ISNUMBER(K197),J197&lt;&gt;K197),"CHECK: proceeds &lt;&gt; FMV",""))</f>
        <v/>
      </c>
      <c r="R197" s="32" t="str">
        <f aca="false">IF($B197="","",IF(OR(NOT(ISNUMBER(B197)),B197&lt;46023,B197&gt;46387),"OUT OF 2026",IF(NOT(ISNUMBER(D197)),"NEEDS ACQUIRED DATE","OK")))</f>
        <v/>
      </c>
      <c r="S197" s="29"/>
      <c r="T197" s="29"/>
    </row>
    <row r="198" customFormat="false" ht="15" hidden="false" customHeight="false" outlineLevel="0" collapsed="false">
      <c r="A198" s="27" t="n">
        <v>195</v>
      </c>
      <c r="B198" s="28"/>
      <c r="C198" s="29"/>
      <c r="D198" s="28"/>
      <c r="E198" s="29"/>
      <c r="F198" s="29"/>
      <c r="G198" s="38"/>
      <c r="H198" s="30"/>
      <c r="I198" s="30"/>
      <c r="J198" s="30"/>
      <c r="K198" s="30"/>
      <c r="L198" s="31" t="str">
        <f aca="false">IF($B198="","",K198-H198-I198)</f>
        <v/>
      </c>
      <c r="M198" s="32" t="str">
        <f aca="false">IF($B198="","",IF(AND(ISNUMBER(D198),ISNUMBER(B198)),IF((B198-D198)&gt;365,"LT","ST"),""))</f>
        <v/>
      </c>
      <c r="N198" s="29"/>
      <c r="O198" s="29"/>
      <c r="P198" s="32" t="str">
        <f aca="false">IF(OR($B198="",M198=""),"",IF(N198="No",IF(M198="ST","I","L"),IF(O198="Yes",IF(M198="ST","G","J"),IF(M198="ST","H","K"))))</f>
        <v/>
      </c>
      <c r="Q198" s="32" t="str">
        <f aca="false">IF($B198="","",IF(AND(ISNUMBER(J198),ISNUMBER(K198),J198&lt;&gt;K198),"CHECK: proceeds &lt;&gt; FMV",""))</f>
        <v/>
      </c>
      <c r="R198" s="32" t="str">
        <f aca="false">IF($B198="","",IF(OR(NOT(ISNUMBER(B198)),B198&lt;46023,B198&gt;46387),"OUT OF 2026",IF(NOT(ISNUMBER(D198)),"NEEDS ACQUIRED DATE","OK")))</f>
        <v/>
      </c>
      <c r="S198" s="29"/>
      <c r="T198" s="29"/>
    </row>
    <row r="199" customFormat="false" ht="15" hidden="false" customHeight="false" outlineLevel="0" collapsed="false">
      <c r="A199" s="27" t="n">
        <v>196</v>
      </c>
      <c r="B199" s="28"/>
      <c r="C199" s="29"/>
      <c r="D199" s="28"/>
      <c r="E199" s="29"/>
      <c r="F199" s="29"/>
      <c r="G199" s="38"/>
      <c r="H199" s="30"/>
      <c r="I199" s="30"/>
      <c r="J199" s="30"/>
      <c r="K199" s="30"/>
      <c r="L199" s="31" t="str">
        <f aca="false">IF($B199="","",K199-H199-I199)</f>
        <v/>
      </c>
      <c r="M199" s="32" t="str">
        <f aca="false">IF($B199="","",IF(AND(ISNUMBER(D199),ISNUMBER(B199)),IF((B199-D199)&gt;365,"LT","ST"),""))</f>
        <v/>
      </c>
      <c r="N199" s="29"/>
      <c r="O199" s="29"/>
      <c r="P199" s="32" t="str">
        <f aca="false">IF(OR($B199="",M199=""),"",IF(N199="No",IF(M199="ST","I","L"),IF(O199="Yes",IF(M199="ST","G","J"),IF(M199="ST","H","K"))))</f>
        <v/>
      </c>
      <c r="Q199" s="32" t="str">
        <f aca="false">IF($B199="","",IF(AND(ISNUMBER(J199),ISNUMBER(K199),J199&lt;&gt;K199),"CHECK: proceeds &lt;&gt; FMV",""))</f>
        <v/>
      </c>
      <c r="R199" s="32" t="str">
        <f aca="false">IF($B199="","",IF(OR(NOT(ISNUMBER(B199)),B199&lt;46023,B199&gt;46387),"OUT OF 2026",IF(NOT(ISNUMBER(D199)),"NEEDS ACQUIRED DATE","OK")))</f>
        <v/>
      </c>
      <c r="S199" s="29"/>
      <c r="T199" s="29"/>
    </row>
    <row r="200" customFormat="false" ht="15" hidden="false" customHeight="false" outlineLevel="0" collapsed="false">
      <c r="A200" s="27" t="n">
        <v>197</v>
      </c>
      <c r="B200" s="28"/>
      <c r="C200" s="29"/>
      <c r="D200" s="28"/>
      <c r="E200" s="29"/>
      <c r="F200" s="29"/>
      <c r="G200" s="38"/>
      <c r="H200" s="30"/>
      <c r="I200" s="30"/>
      <c r="J200" s="30"/>
      <c r="K200" s="30"/>
      <c r="L200" s="31" t="str">
        <f aca="false">IF($B200="","",K200-H200-I200)</f>
        <v/>
      </c>
      <c r="M200" s="32" t="str">
        <f aca="false">IF($B200="","",IF(AND(ISNUMBER(D200),ISNUMBER(B200)),IF((B200-D200)&gt;365,"LT","ST"),""))</f>
        <v/>
      </c>
      <c r="N200" s="29"/>
      <c r="O200" s="29"/>
      <c r="P200" s="32" t="str">
        <f aca="false">IF(OR($B200="",M200=""),"",IF(N200="No",IF(M200="ST","I","L"),IF(O200="Yes",IF(M200="ST","G","J"),IF(M200="ST","H","K"))))</f>
        <v/>
      </c>
      <c r="Q200" s="32" t="str">
        <f aca="false">IF($B200="","",IF(AND(ISNUMBER(J200),ISNUMBER(K200),J200&lt;&gt;K200),"CHECK: proceeds &lt;&gt; FMV",""))</f>
        <v/>
      </c>
      <c r="R200" s="32" t="str">
        <f aca="false">IF($B200="","",IF(OR(NOT(ISNUMBER(B200)),B200&lt;46023,B200&gt;46387),"OUT OF 2026",IF(NOT(ISNUMBER(D200)),"NEEDS ACQUIRED DATE","OK")))</f>
        <v/>
      </c>
      <c r="S200" s="29"/>
      <c r="T200" s="29"/>
    </row>
    <row r="201" customFormat="false" ht="15" hidden="false" customHeight="false" outlineLevel="0" collapsed="false">
      <c r="A201" s="27" t="n">
        <v>198</v>
      </c>
      <c r="B201" s="28"/>
      <c r="C201" s="29"/>
      <c r="D201" s="28"/>
      <c r="E201" s="29"/>
      <c r="F201" s="29"/>
      <c r="G201" s="38"/>
      <c r="H201" s="30"/>
      <c r="I201" s="30"/>
      <c r="J201" s="30"/>
      <c r="K201" s="30"/>
      <c r="L201" s="31" t="str">
        <f aca="false">IF($B201="","",K201-H201-I201)</f>
        <v/>
      </c>
      <c r="M201" s="32" t="str">
        <f aca="false">IF($B201="","",IF(AND(ISNUMBER(D201),ISNUMBER(B201)),IF((B201-D201)&gt;365,"LT","ST"),""))</f>
        <v/>
      </c>
      <c r="N201" s="29"/>
      <c r="O201" s="29"/>
      <c r="P201" s="32" t="str">
        <f aca="false">IF(OR($B201="",M201=""),"",IF(N201="No",IF(M201="ST","I","L"),IF(O201="Yes",IF(M201="ST","G","J"),IF(M201="ST","H","K"))))</f>
        <v/>
      </c>
      <c r="Q201" s="32" t="str">
        <f aca="false">IF($B201="","",IF(AND(ISNUMBER(J201),ISNUMBER(K201),J201&lt;&gt;K201),"CHECK: proceeds &lt;&gt; FMV",""))</f>
        <v/>
      </c>
      <c r="R201" s="32" t="str">
        <f aca="false">IF($B201="","",IF(OR(NOT(ISNUMBER(B201)),B201&lt;46023,B201&gt;46387),"OUT OF 2026",IF(NOT(ISNUMBER(D201)),"NEEDS ACQUIRED DATE","OK")))</f>
        <v/>
      </c>
      <c r="S201" s="29"/>
      <c r="T201" s="29"/>
    </row>
    <row r="202" customFormat="false" ht="15" hidden="false" customHeight="false" outlineLevel="0" collapsed="false">
      <c r="A202" s="27" t="n">
        <v>199</v>
      </c>
      <c r="B202" s="28"/>
      <c r="C202" s="29"/>
      <c r="D202" s="28"/>
      <c r="E202" s="29"/>
      <c r="F202" s="29"/>
      <c r="G202" s="38"/>
      <c r="H202" s="30"/>
      <c r="I202" s="30"/>
      <c r="J202" s="30"/>
      <c r="K202" s="30"/>
      <c r="L202" s="31" t="str">
        <f aca="false">IF($B202="","",K202-H202-I202)</f>
        <v/>
      </c>
      <c r="M202" s="32" t="str">
        <f aca="false">IF($B202="","",IF(AND(ISNUMBER(D202),ISNUMBER(B202)),IF((B202-D202)&gt;365,"LT","ST"),""))</f>
        <v/>
      </c>
      <c r="N202" s="29"/>
      <c r="O202" s="29"/>
      <c r="P202" s="32" t="str">
        <f aca="false">IF(OR($B202="",M202=""),"",IF(N202="No",IF(M202="ST","I","L"),IF(O202="Yes",IF(M202="ST","G","J"),IF(M202="ST","H","K"))))</f>
        <v/>
      </c>
      <c r="Q202" s="32" t="str">
        <f aca="false">IF($B202="","",IF(AND(ISNUMBER(J202),ISNUMBER(K202),J202&lt;&gt;K202),"CHECK: proceeds &lt;&gt; FMV",""))</f>
        <v/>
      </c>
      <c r="R202" s="32" t="str">
        <f aca="false">IF($B202="","",IF(OR(NOT(ISNUMBER(B202)),B202&lt;46023,B202&gt;46387),"OUT OF 2026",IF(NOT(ISNUMBER(D202)),"NEEDS ACQUIRED DATE","OK")))</f>
        <v/>
      </c>
      <c r="S202" s="29"/>
      <c r="T202" s="29"/>
    </row>
    <row r="203" customFormat="false" ht="15" hidden="false" customHeight="false" outlineLevel="0" collapsed="false">
      <c r="A203" s="27" t="n">
        <v>200</v>
      </c>
      <c r="B203" s="28"/>
      <c r="C203" s="29"/>
      <c r="D203" s="28"/>
      <c r="E203" s="29"/>
      <c r="F203" s="29"/>
      <c r="G203" s="38"/>
      <c r="H203" s="30"/>
      <c r="I203" s="30"/>
      <c r="J203" s="30"/>
      <c r="K203" s="30"/>
      <c r="L203" s="31" t="str">
        <f aca="false">IF($B203="","",K203-H203-I203)</f>
        <v/>
      </c>
      <c r="M203" s="32" t="str">
        <f aca="false">IF($B203="","",IF(AND(ISNUMBER(D203),ISNUMBER(B203)),IF((B203-D203)&gt;365,"LT","ST"),""))</f>
        <v/>
      </c>
      <c r="N203" s="29"/>
      <c r="O203" s="29"/>
      <c r="P203" s="32" t="str">
        <f aca="false">IF(OR($B203="",M203=""),"",IF(N203="No",IF(M203="ST","I","L"),IF(O203="Yes",IF(M203="ST","G","J"),IF(M203="ST","H","K"))))</f>
        <v/>
      </c>
      <c r="Q203" s="32" t="str">
        <f aca="false">IF($B203="","",IF(AND(ISNUMBER(J203),ISNUMBER(K203),J203&lt;&gt;K203),"CHECK: proceeds &lt;&gt; FMV",""))</f>
        <v/>
      </c>
      <c r="R203" s="32" t="str">
        <f aca="false">IF($B203="","",IF(OR(NOT(ISNUMBER(B203)),B203&lt;46023,B203&gt;46387),"OUT OF 2026",IF(NOT(ISNUMBER(D203)),"NEEDS ACQUIRED DATE","OK")))</f>
        <v/>
      </c>
      <c r="S203" s="29"/>
      <c r="T203" s="29"/>
    </row>
    <row r="204" customFormat="false" ht="15" hidden="false" customHeight="false" outlineLevel="0" collapsed="false">
      <c r="A204" s="27" t="n">
        <v>201</v>
      </c>
      <c r="B204" s="28"/>
      <c r="C204" s="29"/>
      <c r="D204" s="28"/>
      <c r="E204" s="29"/>
      <c r="F204" s="29"/>
      <c r="G204" s="38"/>
      <c r="H204" s="30"/>
      <c r="I204" s="30"/>
      <c r="J204" s="30"/>
      <c r="K204" s="30"/>
      <c r="L204" s="31" t="str">
        <f aca="false">IF($B204="","",K204-H204-I204)</f>
        <v/>
      </c>
      <c r="M204" s="32" t="str">
        <f aca="false">IF($B204="","",IF(AND(ISNUMBER(D204),ISNUMBER(B204)),IF((B204-D204)&gt;365,"LT","ST"),""))</f>
        <v/>
      </c>
      <c r="N204" s="29"/>
      <c r="O204" s="29"/>
      <c r="P204" s="32" t="str">
        <f aca="false">IF(OR($B204="",M204=""),"",IF(N204="No",IF(M204="ST","I","L"),IF(O204="Yes",IF(M204="ST","G","J"),IF(M204="ST","H","K"))))</f>
        <v/>
      </c>
      <c r="Q204" s="32" t="str">
        <f aca="false">IF($B204="","",IF(AND(ISNUMBER(J204),ISNUMBER(K204),J204&lt;&gt;K204),"CHECK: proceeds &lt;&gt; FMV",""))</f>
        <v/>
      </c>
      <c r="R204" s="32" t="str">
        <f aca="false">IF($B204="","",IF(OR(NOT(ISNUMBER(B204)),B204&lt;46023,B204&gt;46387),"OUT OF 2026",IF(NOT(ISNUMBER(D204)),"NEEDS ACQUIRED DATE","OK")))</f>
        <v/>
      </c>
      <c r="S204" s="29"/>
      <c r="T204" s="29"/>
    </row>
    <row r="205" customFormat="false" ht="15" hidden="false" customHeight="false" outlineLevel="0" collapsed="false">
      <c r="A205" s="27" t="n">
        <v>202</v>
      </c>
      <c r="B205" s="28"/>
      <c r="C205" s="29"/>
      <c r="D205" s="28"/>
      <c r="E205" s="29"/>
      <c r="F205" s="29"/>
      <c r="G205" s="38"/>
      <c r="H205" s="30"/>
      <c r="I205" s="30"/>
      <c r="J205" s="30"/>
      <c r="K205" s="30"/>
      <c r="L205" s="31" t="str">
        <f aca="false">IF($B205="","",K205-H205-I205)</f>
        <v/>
      </c>
      <c r="M205" s="32" t="str">
        <f aca="false">IF($B205="","",IF(AND(ISNUMBER(D205),ISNUMBER(B205)),IF((B205-D205)&gt;365,"LT","ST"),""))</f>
        <v/>
      </c>
      <c r="N205" s="29"/>
      <c r="O205" s="29"/>
      <c r="P205" s="32" t="str">
        <f aca="false">IF(OR($B205="",M205=""),"",IF(N205="No",IF(M205="ST","I","L"),IF(O205="Yes",IF(M205="ST","G","J"),IF(M205="ST","H","K"))))</f>
        <v/>
      </c>
      <c r="Q205" s="32" t="str">
        <f aca="false">IF($B205="","",IF(AND(ISNUMBER(J205),ISNUMBER(K205),J205&lt;&gt;K205),"CHECK: proceeds &lt;&gt; FMV",""))</f>
        <v/>
      </c>
      <c r="R205" s="32" t="str">
        <f aca="false">IF($B205="","",IF(OR(NOT(ISNUMBER(B205)),B205&lt;46023,B205&gt;46387),"OUT OF 2026",IF(NOT(ISNUMBER(D205)),"NEEDS ACQUIRED DATE","OK")))</f>
        <v/>
      </c>
      <c r="S205" s="29"/>
      <c r="T205" s="29"/>
    </row>
    <row r="206" customFormat="false" ht="15" hidden="false" customHeight="false" outlineLevel="0" collapsed="false">
      <c r="A206" s="27" t="n">
        <v>203</v>
      </c>
      <c r="B206" s="28"/>
      <c r="C206" s="29"/>
      <c r="D206" s="28"/>
      <c r="E206" s="29"/>
      <c r="F206" s="29"/>
      <c r="G206" s="38"/>
      <c r="H206" s="30"/>
      <c r="I206" s="30"/>
      <c r="J206" s="30"/>
      <c r="K206" s="30"/>
      <c r="L206" s="31" t="str">
        <f aca="false">IF($B206="","",K206-H206-I206)</f>
        <v/>
      </c>
      <c r="M206" s="32" t="str">
        <f aca="false">IF($B206="","",IF(AND(ISNUMBER(D206),ISNUMBER(B206)),IF((B206-D206)&gt;365,"LT","ST"),""))</f>
        <v/>
      </c>
      <c r="N206" s="29"/>
      <c r="O206" s="29"/>
      <c r="P206" s="32" t="str">
        <f aca="false">IF(OR($B206="",M206=""),"",IF(N206="No",IF(M206="ST","I","L"),IF(O206="Yes",IF(M206="ST","G","J"),IF(M206="ST","H","K"))))</f>
        <v/>
      </c>
      <c r="Q206" s="32" t="str">
        <f aca="false">IF($B206="","",IF(AND(ISNUMBER(J206),ISNUMBER(K206),J206&lt;&gt;K206),"CHECK: proceeds &lt;&gt; FMV",""))</f>
        <v/>
      </c>
      <c r="R206" s="32" t="str">
        <f aca="false">IF($B206="","",IF(OR(NOT(ISNUMBER(B206)),B206&lt;46023,B206&gt;46387),"OUT OF 2026",IF(NOT(ISNUMBER(D206)),"NEEDS ACQUIRED DATE","OK")))</f>
        <v/>
      </c>
      <c r="S206" s="29"/>
      <c r="T206" s="29"/>
    </row>
    <row r="207" customFormat="false" ht="15" hidden="false" customHeight="false" outlineLevel="0" collapsed="false">
      <c r="A207" s="27" t="n">
        <v>204</v>
      </c>
      <c r="B207" s="28"/>
      <c r="C207" s="29"/>
      <c r="D207" s="28"/>
      <c r="E207" s="29"/>
      <c r="F207" s="29"/>
      <c r="G207" s="38"/>
      <c r="H207" s="30"/>
      <c r="I207" s="30"/>
      <c r="J207" s="30"/>
      <c r="K207" s="30"/>
      <c r="L207" s="31" t="str">
        <f aca="false">IF($B207="","",K207-H207-I207)</f>
        <v/>
      </c>
      <c r="M207" s="32" t="str">
        <f aca="false">IF($B207="","",IF(AND(ISNUMBER(D207),ISNUMBER(B207)),IF((B207-D207)&gt;365,"LT","ST"),""))</f>
        <v/>
      </c>
      <c r="N207" s="29"/>
      <c r="O207" s="29"/>
      <c r="P207" s="32" t="str">
        <f aca="false">IF(OR($B207="",M207=""),"",IF(N207="No",IF(M207="ST","I","L"),IF(O207="Yes",IF(M207="ST","G","J"),IF(M207="ST","H","K"))))</f>
        <v/>
      </c>
      <c r="Q207" s="32" t="str">
        <f aca="false">IF($B207="","",IF(AND(ISNUMBER(J207),ISNUMBER(K207),J207&lt;&gt;K207),"CHECK: proceeds &lt;&gt; FMV",""))</f>
        <v/>
      </c>
      <c r="R207" s="32" t="str">
        <f aca="false">IF($B207="","",IF(OR(NOT(ISNUMBER(B207)),B207&lt;46023,B207&gt;46387),"OUT OF 2026",IF(NOT(ISNUMBER(D207)),"NEEDS ACQUIRED DATE","OK")))</f>
        <v/>
      </c>
      <c r="S207" s="29"/>
      <c r="T207" s="29"/>
    </row>
    <row r="208" customFormat="false" ht="15" hidden="false" customHeight="false" outlineLevel="0" collapsed="false">
      <c r="A208" s="27" t="n">
        <v>205</v>
      </c>
      <c r="B208" s="28"/>
      <c r="C208" s="29"/>
      <c r="D208" s="28"/>
      <c r="E208" s="29"/>
      <c r="F208" s="29"/>
      <c r="G208" s="38"/>
      <c r="H208" s="30"/>
      <c r="I208" s="30"/>
      <c r="J208" s="30"/>
      <c r="K208" s="30"/>
      <c r="L208" s="31" t="str">
        <f aca="false">IF($B208="","",K208-H208-I208)</f>
        <v/>
      </c>
      <c r="M208" s="32" t="str">
        <f aca="false">IF($B208="","",IF(AND(ISNUMBER(D208),ISNUMBER(B208)),IF((B208-D208)&gt;365,"LT","ST"),""))</f>
        <v/>
      </c>
      <c r="N208" s="29"/>
      <c r="O208" s="29"/>
      <c r="P208" s="32" t="str">
        <f aca="false">IF(OR($B208="",M208=""),"",IF(N208="No",IF(M208="ST","I","L"),IF(O208="Yes",IF(M208="ST","G","J"),IF(M208="ST","H","K"))))</f>
        <v/>
      </c>
      <c r="Q208" s="32" t="str">
        <f aca="false">IF($B208="","",IF(AND(ISNUMBER(J208),ISNUMBER(K208),J208&lt;&gt;K208),"CHECK: proceeds &lt;&gt; FMV",""))</f>
        <v/>
      </c>
      <c r="R208" s="32" t="str">
        <f aca="false">IF($B208="","",IF(OR(NOT(ISNUMBER(B208)),B208&lt;46023,B208&gt;46387),"OUT OF 2026",IF(NOT(ISNUMBER(D208)),"NEEDS ACQUIRED DATE","OK")))</f>
        <v/>
      </c>
      <c r="S208" s="29"/>
      <c r="T208" s="29"/>
    </row>
    <row r="209" customFormat="false" ht="15" hidden="false" customHeight="false" outlineLevel="0" collapsed="false">
      <c r="A209" s="27" t="n">
        <v>206</v>
      </c>
      <c r="B209" s="28"/>
      <c r="C209" s="29"/>
      <c r="D209" s="28"/>
      <c r="E209" s="29"/>
      <c r="F209" s="29"/>
      <c r="G209" s="38"/>
      <c r="H209" s="30"/>
      <c r="I209" s="30"/>
      <c r="J209" s="30"/>
      <c r="K209" s="30"/>
      <c r="L209" s="31" t="str">
        <f aca="false">IF($B209="","",K209-H209-I209)</f>
        <v/>
      </c>
      <c r="M209" s="32" t="str">
        <f aca="false">IF($B209="","",IF(AND(ISNUMBER(D209),ISNUMBER(B209)),IF((B209-D209)&gt;365,"LT","ST"),""))</f>
        <v/>
      </c>
      <c r="N209" s="29"/>
      <c r="O209" s="29"/>
      <c r="P209" s="32" t="str">
        <f aca="false">IF(OR($B209="",M209=""),"",IF(N209="No",IF(M209="ST","I","L"),IF(O209="Yes",IF(M209="ST","G","J"),IF(M209="ST","H","K"))))</f>
        <v/>
      </c>
      <c r="Q209" s="32" t="str">
        <f aca="false">IF($B209="","",IF(AND(ISNUMBER(J209),ISNUMBER(K209),J209&lt;&gt;K209),"CHECK: proceeds &lt;&gt; FMV",""))</f>
        <v/>
      </c>
      <c r="R209" s="32" t="str">
        <f aca="false">IF($B209="","",IF(OR(NOT(ISNUMBER(B209)),B209&lt;46023,B209&gt;46387),"OUT OF 2026",IF(NOT(ISNUMBER(D209)),"NEEDS ACQUIRED DATE","OK")))</f>
        <v/>
      </c>
      <c r="S209" s="29"/>
      <c r="T209" s="29"/>
    </row>
    <row r="210" customFormat="false" ht="15" hidden="false" customHeight="false" outlineLevel="0" collapsed="false">
      <c r="A210" s="27" t="n">
        <v>207</v>
      </c>
      <c r="B210" s="28"/>
      <c r="C210" s="29"/>
      <c r="D210" s="28"/>
      <c r="E210" s="29"/>
      <c r="F210" s="29"/>
      <c r="G210" s="38"/>
      <c r="H210" s="30"/>
      <c r="I210" s="30"/>
      <c r="J210" s="30"/>
      <c r="K210" s="30"/>
      <c r="L210" s="31" t="str">
        <f aca="false">IF($B210="","",K210-H210-I210)</f>
        <v/>
      </c>
      <c r="M210" s="32" t="str">
        <f aca="false">IF($B210="","",IF(AND(ISNUMBER(D210),ISNUMBER(B210)),IF((B210-D210)&gt;365,"LT","ST"),""))</f>
        <v/>
      </c>
      <c r="N210" s="29"/>
      <c r="O210" s="29"/>
      <c r="P210" s="32" t="str">
        <f aca="false">IF(OR($B210="",M210=""),"",IF(N210="No",IF(M210="ST","I","L"),IF(O210="Yes",IF(M210="ST","G","J"),IF(M210="ST","H","K"))))</f>
        <v/>
      </c>
      <c r="Q210" s="32" t="str">
        <f aca="false">IF($B210="","",IF(AND(ISNUMBER(J210),ISNUMBER(K210),J210&lt;&gt;K210),"CHECK: proceeds &lt;&gt; FMV",""))</f>
        <v/>
      </c>
      <c r="R210" s="32" t="str">
        <f aca="false">IF($B210="","",IF(OR(NOT(ISNUMBER(B210)),B210&lt;46023,B210&gt;46387),"OUT OF 2026",IF(NOT(ISNUMBER(D210)),"NEEDS ACQUIRED DATE","OK")))</f>
        <v/>
      </c>
      <c r="S210" s="29"/>
      <c r="T210" s="29"/>
    </row>
    <row r="211" customFormat="false" ht="15" hidden="false" customHeight="false" outlineLevel="0" collapsed="false">
      <c r="A211" s="27" t="n">
        <v>208</v>
      </c>
      <c r="B211" s="28"/>
      <c r="C211" s="29"/>
      <c r="D211" s="28"/>
      <c r="E211" s="29"/>
      <c r="F211" s="29"/>
      <c r="G211" s="38"/>
      <c r="H211" s="30"/>
      <c r="I211" s="30"/>
      <c r="J211" s="30"/>
      <c r="K211" s="30"/>
      <c r="L211" s="31" t="str">
        <f aca="false">IF($B211="","",K211-H211-I211)</f>
        <v/>
      </c>
      <c r="M211" s="32" t="str">
        <f aca="false">IF($B211="","",IF(AND(ISNUMBER(D211),ISNUMBER(B211)),IF((B211-D211)&gt;365,"LT","ST"),""))</f>
        <v/>
      </c>
      <c r="N211" s="29"/>
      <c r="O211" s="29"/>
      <c r="P211" s="32" t="str">
        <f aca="false">IF(OR($B211="",M211=""),"",IF(N211="No",IF(M211="ST","I","L"),IF(O211="Yes",IF(M211="ST","G","J"),IF(M211="ST","H","K"))))</f>
        <v/>
      </c>
      <c r="Q211" s="32" t="str">
        <f aca="false">IF($B211="","",IF(AND(ISNUMBER(J211),ISNUMBER(K211),J211&lt;&gt;K211),"CHECK: proceeds &lt;&gt; FMV",""))</f>
        <v/>
      </c>
      <c r="R211" s="32" t="str">
        <f aca="false">IF($B211="","",IF(OR(NOT(ISNUMBER(B211)),B211&lt;46023,B211&gt;46387),"OUT OF 2026",IF(NOT(ISNUMBER(D211)),"NEEDS ACQUIRED DATE","OK")))</f>
        <v/>
      </c>
      <c r="S211" s="29"/>
      <c r="T211" s="29"/>
    </row>
    <row r="212" customFormat="false" ht="15" hidden="false" customHeight="false" outlineLevel="0" collapsed="false">
      <c r="A212" s="27" t="n">
        <v>209</v>
      </c>
      <c r="B212" s="28"/>
      <c r="C212" s="29"/>
      <c r="D212" s="28"/>
      <c r="E212" s="29"/>
      <c r="F212" s="29"/>
      <c r="G212" s="38"/>
      <c r="H212" s="30"/>
      <c r="I212" s="30"/>
      <c r="J212" s="30"/>
      <c r="K212" s="30"/>
      <c r="L212" s="31" t="str">
        <f aca="false">IF($B212="","",K212-H212-I212)</f>
        <v/>
      </c>
      <c r="M212" s="32" t="str">
        <f aca="false">IF($B212="","",IF(AND(ISNUMBER(D212),ISNUMBER(B212)),IF((B212-D212)&gt;365,"LT","ST"),""))</f>
        <v/>
      </c>
      <c r="N212" s="29"/>
      <c r="O212" s="29"/>
      <c r="P212" s="32" t="str">
        <f aca="false">IF(OR($B212="",M212=""),"",IF(N212="No",IF(M212="ST","I","L"),IF(O212="Yes",IF(M212="ST","G","J"),IF(M212="ST","H","K"))))</f>
        <v/>
      </c>
      <c r="Q212" s="32" t="str">
        <f aca="false">IF($B212="","",IF(AND(ISNUMBER(J212),ISNUMBER(K212),J212&lt;&gt;K212),"CHECK: proceeds &lt;&gt; FMV",""))</f>
        <v/>
      </c>
      <c r="R212" s="32" t="str">
        <f aca="false">IF($B212="","",IF(OR(NOT(ISNUMBER(B212)),B212&lt;46023,B212&gt;46387),"OUT OF 2026",IF(NOT(ISNUMBER(D212)),"NEEDS ACQUIRED DATE","OK")))</f>
        <v/>
      </c>
      <c r="S212" s="29"/>
      <c r="T212" s="29"/>
    </row>
    <row r="213" customFormat="false" ht="15" hidden="false" customHeight="false" outlineLevel="0" collapsed="false">
      <c r="A213" s="27" t="n">
        <v>210</v>
      </c>
      <c r="B213" s="28"/>
      <c r="C213" s="29"/>
      <c r="D213" s="28"/>
      <c r="E213" s="29"/>
      <c r="F213" s="29"/>
      <c r="G213" s="38"/>
      <c r="H213" s="30"/>
      <c r="I213" s="30"/>
      <c r="J213" s="30"/>
      <c r="K213" s="30"/>
      <c r="L213" s="31" t="str">
        <f aca="false">IF($B213="","",K213-H213-I213)</f>
        <v/>
      </c>
      <c r="M213" s="32" t="str">
        <f aca="false">IF($B213="","",IF(AND(ISNUMBER(D213),ISNUMBER(B213)),IF((B213-D213)&gt;365,"LT","ST"),""))</f>
        <v/>
      </c>
      <c r="N213" s="29"/>
      <c r="O213" s="29"/>
      <c r="P213" s="32" t="str">
        <f aca="false">IF(OR($B213="",M213=""),"",IF(N213="No",IF(M213="ST","I","L"),IF(O213="Yes",IF(M213="ST","G","J"),IF(M213="ST","H","K"))))</f>
        <v/>
      </c>
      <c r="Q213" s="32" t="str">
        <f aca="false">IF($B213="","",IF(AND(ISNUMBER(J213),ISNUMBER(K213),J213&lt;&gt;K213),"CHECK: proceeds &lt;&gt; FMV",""))</f>
        <v/>
      </c>
      <c r="R213" s="32" t="str">
        <f aca="false">IF($B213="","",IF(OR(NOT(ISNUMBER(B213)),B213&lt;46023,B213&gt;46387),"OUT OF 2026",IF(NOT(ISNUMBER(D213)),"NEEDS ACQUIRED DATE","OK")))</f>
        <v/>
      </c>
      <c r="S213" s="29"/>
      <c r="T213" s="29"/>
    </row>
    <row r="214" customFormat="false" ht="15" hidden="false" customHeight="false" outlineLevel="0" collapsed="false">
      <c r="A214" s="27" t="n">
        <v>211</v>
      </c>
      <c r="B214" s="28"/>
      <c r="C214" s="29"/>
      <c r="D214" s="28"/>
      <c r="E214" s="29"/>
      <c r="F214" s="29"/>
      <c r="G214" s="38"/>
      <c r="H214" s="30"/>
      <c r="I214" s="30"/>
      <c r="J214" s="30"/>
      <c r="K214" s="30"/>
      <c r="L214" s="31" t="str">
        <f aca="false">IF($B214="","",K214-H214-I214)</f>
        <v/>
      </c>
      <c r="M214" s="32" t="str">
        <f aca="false">IF($B214="","",IF(AND(ISNUMBER(D214),ISNUMBER(B214)),IF((B214-D214)&gt;365,"LT","ST"),""))</f>
        <v/>
      </c>
      <c r="N214" s="29"/>
      <c r="O214" s="29"/>
      <c r="P214" s="32" t="str">
        <f aca="false">IF(OR($B214="",M214=""),"",IF(N214="No",IF(M214="ST","I","L"),IF(O214="Yes",IF(M214="ST","G","J"),IF(M214="ST","H","K"))))</f>
        <v/>
      </c>
      <c r="Q214" s="32" t="str">
        <f aca="false">IF($B214="","",IF(AND(ISNUMBER(J214),ISNUMBER(K214),J214&lt;&gt;K214),"CHECK: proceeds &lt;&gt; FMV",""))</f>
        <v/>
      </c>
      <c r="R214" s="32" t="str">
        <f aca="false">IF($B214="","",IF(OR(NOT(ISNUMBER(B214)),B214&lt;46023,B214&gt;46387),"OUT OF 2026",IF(NOT(ISNUMBER(D214)),"NEEDS ACQUIRED DATE","OK")))</f>
        <v/>
      </c>
      <c r="S214" s="29"/>
      <c r="T214" s="29"/>
    </row>
    <row r="215" customFormat="false" ht="15" hidden="false" customHeight="false" outlineLevel="0" collapsed="false">
      <c r="A215" s="27" t="n">
        <v>212</v>
      </c>
      <c r="B215" s="28"/>
      <c r="C215" s="29"/>
      <c r="D215" s="28"/>
      <c r="E215" s="29"/>
      <c r="F215" s="29"/>
      <c r="G215" s="38"/>
      <c r="H215" s="30"/>
      <c r="I215" s="30"/>
      <c r="J215" s="30"/>
      <c r="K215" s="30"/>
      <c r="L215" s="31" t="str">
        <f aca="false">IF($B215="","",K215-H215-I215)</f>
        <v/>
      </c>
      <c r="M215" s="32" t="str">
        <f aca="false">IF($B215="","",IF(AND(ISNUMBER(D215),ISNUMBER(B215)),IF((B215-D215)&gt;365,"LT","ST"),""))</f>
        <v/>
      </c>
      <c r="N215" s="29"/>
      <c r="O215" s="29"/>
      <c r="P215" s="32" t="str">
        <f aca="false">IF(OR($B215="",M215=""),"",IF(N215="No",IF(M215="ST","I","L"),IF(O215="Yes",IF(M215="ST","G","J"),IF(M215="ST","H","K"))))</f>
        <v/>
      </c>
      <c r="Q215" s="32" t="str">
        <f aca="false">IF($B215="","",IF(AND(ISNUMBER(J215),ISNUMBER(K215),J215&lt;&gt;K215),"CHECK: proceeds &lt;&gt; FMV",""))</f>
        <v/>
      </c>
      <c r="R215" s="32" t="str">
        <f aca="false">IF($B215="","",IF(OR(NOT(ISNUMBER(B215)),B215&lt;46023,B215&gt;46387),"OUT OF 2026",IF(NOT(ISNUMBER(D215)),"NEEDS ACQUIRED DATE","OK")))</f>
        <v/>
      </c>
      <c r="S215" s="29"/>
      <c r="T215" s="29"/>
    </row>
    <row r="216" customFormat="false" ht="15" hidden="false" customHeight="false" outlineLevel="0" collapsed="false">
      <c r="A216" s="27" t="n">
        <v>213</v>
      </c>
      <c r="B216" s="28"/>
      <c r="C216" s="29"/>
      <c r="D216" s="28"/>
      <c r="E216" s="29"/>
      <c r="F216" s="29"/>
      <c r="G216" s="38"/>
      <c r="H216" s="30"/>
      <c r="I216" s="30"/>
      <c r="J216" s="30"/>
      <c r="K216" s="30"/>
      <c r="L216" s="31" t="str">
        <f aca="false">IF($B216="","",K216-H216-I216)</f>
        <v/>
      </c>
      <c r="M216" s="32" t="str">
        <f aca="false">IF($B216="","",IF(AND(ISNUMBER(D216),ISNUMBER(B216)),IF((B216-D216)&gt;365,"LT","ST"),""))</f>
        <v/>
      </c>
      <c r="N216" s="29"/>
      <c r="O216" s="29"/>
      <c r="P216" s="32" t="str">
        <f aca="false">IF(OR($B216="",M216=""),"",IF(N216="No",IF(M216="ST","I","L"),IF(O216="Yes",IF(M216="ST","G","J"),IF(M216="ST","H","K"))))</f>
        <v/>
      </c>
      <c r="Q216" s="32" t="str">
        <f aca="false">IF($B216="","",IF(AND(ISNUMBER(J216),ISNUMBER(K216),J216&lt;&gt;K216),"CHECK: proceeds &lt;&gt; FMV",""))</f>
        <v/>
      </c>
      <c r="R216" s="32" t="str">
        <f aca="false">IF($B216="","",IF(OR(NOT(ISNUMBER(B216)),B216&lt;46023,B216&gt;46387),"OUT OF 2026",IF(NOT(ISNUMBER(D216)),"NEEDS ACQUIRED DATE","OK")))</f>
        <v/>
      </c>
      <c r="S216" s="29"/>
      <c r="T216" s="29"/>
    </row>
    <row r="217" customFormat="false" ht="15" hidden="false" customHeight="false" outlineLevel="0" collapsed="false">
      <c r="A217" s="27" t="n">
        <v>214</v>
      </c>
      <c r="B217" s="28"/>
      <c r="C217" s="29"/>
      <c r="D217" s="28"/>
      <c r="E217" s="29"/>
      <c r="F217" s="29"/>
      <c r="G217" s="38"/>
      <c r="H217" s="30"/>
      <c r="I217" s="30"/>
      <c r="J217" s="30"/>
      <c r="K217" s="30"/>
      <c r="L217" s="31" t="str">
        <f aca="false">IF($B217="","",K217-H217-I217)</f>
        <v/>
      </c>
      <c r="M217" s="32" t="str">
        <f aca="false">IF($B217="","",IF(AND(ISNUMBER(D217),ISNUMBER(B217)),IF((B217-D217)&gt;365,"LT","ST"),""))</f>
        <v/>
      </c>
      <c r="N217" s="29"/>
      <c r="O217" s="29"/>
      <c r="P217" s="32" t="str">
        <f aca="false">IF(OR($B217="",M217=""),"",IF(N217="No",IF(M217="ST","I","L"),IF(O217="Yes",IF(M217="ST","G","J"),IF(M217="ST","H","K"))))</f>
        <v/>
      </c>
      <c r="Q217" s="32" t="str">
        <f aca="false">IF($B217="","",IF(AND(ISNUMBER(J217),ISNUMBER(K217),J217&lt;&gt;K217),"CHECK: proceeds &lt;&gt; FMV",""))</f>
        <v/>
      </c>
      <c r="R217" s="32" t="str">
        <f aca="false">IF($B217="","",IF(OR(NOT(ISNUMBER(B217)),B217&lt;46023,B217&gt;46387),"OUT OF 2026",IF(NOT(ISNUMBER(D217)),"NEEDS ACQUIRED DATE","OK")))</f>
        <v/>
      </c>
      <c r="S217" s="29"/>
      <c r="T217" s="29"/>
    </row>
    <row r="218" customFormat="false" ht="15" hidden="false" customHeight="false" outlineLevel="0" collapsed="false">
      <c r="A218" s="27" t="n">
        <v>215</v>
      </c>
      <c r="B218" s="28"/>
      <c r="C218" s="29"/>
      <c r="D218" s="28"/>
      <c r="E218" s="29"/>
      <c r="F218" s="29"/>
      <c r="G218" s="38"/>
      <c r="H218" s="30"/>
      <c r="I218" s="30"/>
      <c r="J218" s="30"/>
      <c r="K218" s="30"/>
      <c r="L218" s="31" t="str">
        <f aca="false">IF($B218="","",K218-H218-I218)</f>
        <v/>
      </c>
      <c r="M218" s="32" t="str">
        <f aca="false">IF($B218="","",IF(AND(ISNUMBER(D218),ISNUMBER(B218)),IF((B218-D218)&gt;365,"LT","ST"),""))</f>
        <v/>
      </c>
      <c r="N218" s="29"/>
      <c r="O218" s="29"/>
      <c r="P218" s="32" t="str">
        <f aca="false">IF(OR($B218="",M218=""),"",IF(N218="No",IF(M218="ST","I","L"),IF(O218="Yes",IF(M218="ST","G","J"),IF(M218="ST","H","K"))))</f>
        <v/>
      </c>
      <c r="Q218" s="32" t="str">
        <f aca="false">IF($B218="","",IF(AND(ISNUMBER(J218),ISNUMBER(K218),J218&lt;&gt;K218),"CHECK: proceeds &lt;&gt; FMV",""))</f>
        <v/>
      </c>
      <c r="R218" s="32" t="str">
        <f aca="false">IF($B218="","",IF(OR(NOT(ISNUMBER(B218)),B218&lt;46023,B218&gt;46387),"OUT OF 2026",IF(NOT(ISNUMBER(D218)),"NEEDS ACQUIRED DATE","OK")))</f>
        <v/>
      </c>
      <c r="S218" s="29"/>
      <c r="T218" s="29"/>
    </row>
    <row r="219" customFormat="false" ht="15" hidden="false" customHeight="false" outlineLevel="0" collapsed="false">
      <c r="A219" s="27" t="n">
        <v>216</v>
      </c>
      <c r="B219" s="28"/>
      <c r="C219" s="29"/>
      <c r="D219" s="28"/>
      <c r="E219" s="29"/>
      <c r="F219" s="29"/>
      <c r="G219" s="38"/>
      <c r="H219" s="30"/>
      <c r="I219" s="30"/>
      <c r="J219" s="30"/>
      <c r="K219" s="30"/>
      <c r="L219" s="31" t="str">
        <f aca="false">IF($B219="","",K219-H219-I219)</f>
        <v/>
      </c>
      <c r="M219" s="32" t="str">
        <f aca="false">IF($B219="","",IF(AND(ISNUMBER(D219),ISNUMBER(B219)),IF((B219-D219)&gt;365,"LT","ST"),""))</f>
        <v/>
      </c>
      <c r="N219" s="29"/>
      <c r="O219" s="29"/>
      <c r="P219" s="32" t="str">
        <f aca="false">IF(OR($B219="",M219=""),"",IF(N219="No",IF(M219="ST","I","L"),IF(O219="Yes",IF(M219="ST","G","J"),IF(M219="ST","H","K"))))</f>
        <v/>
      </c>
      <c r="Q219" s="32" t="str">
        <f aca="false">IF($B219="","",IF(AND(ISNUMBER(J219),ISNUMBER(K219),J219&lt;&gt;K219),"CHECK: proceeds &lt;&gt; FMV",""))</f>
        <v/>
      </c>
      <c r="R219" s="32" t="str">
        <f aca="false">IF($B219="","",IF(OR(NOT(ISNUMBER(B219)),B219&lt;46023,B219&gt;46387),"OUT OF 2026",IF(NOT(ISNUMBER(D219)),"NEEDS ACQUIRED DATE","OK")))</f>
        <v/>
      </c>
      <c r="S219" s="29"/>
      <c r="T219" s="29"/>
    </row>
    <row r="220" customFormat="false" ht="15" hidden="false" customHeight="false" outlineLevel="0" collapsed="false">
      <c r="A220" s="27" t="n">
        <v>217</v>
      </c>
      <c r="B220" s="28"/>
      <c r="C220" s="29"/>
      <c r="D220" s="28"/>
      <c r="E220" s="29"/>
      <c r="F220" s="29"/>
      <c r="G220" s="38"/>
      <c r="H220" s="30"/>
      <c r="I220" s="30"/>
      <c r="J220" s="30"/>
      <c r="K220" s="30"/>
      <c r="L220" s="31" t="str">
        <f aca="false">IF($B220="","",K220-H220-I220)</f>
        <v/>
      </c>
      <c r="M220" s="32" t="str">
        <f aca="false">IF($B220="","",IF(AND(ISNUMBER(D220),ISNUMBER(B220)),IF((B220-D220)&gt;365,"LT","ST"),""))</f>
        <v/>
      </c>
      <c r="N220" s="29"/>
      <c r="O220" s="29"/>
      <c r="P220" s="32" t="str">
        <f aca="false">IF(OR($B220="",M220=""),"",IF(N220="No",IF(M220="ST","I","L"),IF(O220="Yes",IF(M220="ST","G","J"),IF(M220="ST","H","K"))))</f>
        <v/>
      </c>
      <c r="Q220" s="32" t="str">
        <f aca="false">IF($B220="","",IF(AND(ISNUMBER(J220),ISNUMBER(K220),J220&lt;&gt;K220),"CHECK: proceeds &lt;&gt; FMV",""))</f>
        <v/>
      </c>
      <c r="R220" s="32" t="str">
        <f aca="false">IF($B220="","",IF(OR(NOT(ISNUMBER(B220)),B220&lt;46023,B220&gt;46387),"OUT OF 2026",IF(NOT(ISNUMBER(D220)),"NEEDS ACQUIRED DATE","OK")))</f>
        <v/>
      </c>
      <c r="S220" s="29"/>
      <c r="T220" s="29"/>
    </row>
    <row r="221" customFormat="false" ht="15" hidden="false" customHeight="false" outlineLevel="0" collapsed="false">
      <c r="A221" s="27" t="n">
        <v>218</v>
      </c>
      <c r="B221" s="28"/>
      <c r="C221" s="29"/>
      <c r="D221" s="28"/>
      <c r="E221" s="29"/>
      <c r="F221" s="29"/>
      <c r="G221" s="38"/>
      <c r="H221" s="30"/>
      <c r="I221" s="30"/>
      <c r="J221" s="30"/>
      <c r="K221" s="30"/>
      <c r="L221" s="31" t="str">
        <f aca="false">IF($B221="","",K221-H221-I221)</f>
        <v/>
      </c>
      <c r="M221" s="32" t="str">
        <f aca="false">IF($B221="","",IF(AND(ISNUMBER(D221),ISNUMBER(B221)),IF((B221-D221)&gt;365,"LT","ST"),""))</f>
        <v/>
      </c>
      <c r="N221" s="29"/>
      <c r="O221" s="29"/>
      <c r="P221" s="32" t="str">
        <f aca="false">IF(OR($B221="",M221=""),"",IF(N221="No",IF(M221="ST","I","L"),IF(O221="Yes",IF(M221="ST","G","J"),IF(M221="ST","H","K"))))</f>
        <v/>
      </c>
      <c r="Q221" s="32" t="str">
        <f aca="false">IF($B221="","",IF(AND(ISNUMBER(J221),ISNUMBER(K221),J221&lt;&gt;K221),"CHECK: proceeds &lt;&gt; FMV",""))</f>
        <v/>
      </c>
      <c r="R221" s="32" t="str">
        <f aca="false">IF($B221="","",IF(OR(NOT(ISNUMBER(B221)),B221&lt;46023,B221&gt;46387),"OUT OF 2026",IF(NOT(ISNUMBER(D221)),"NEEDS ACQUIRED DATE","OK")))</f>
        <v/>
      </c>
      <c r="S221" s="29"/>
      <c r="T221" s="29"/>
    </row>
    <row r="222" customFormat="false" ht="15" hidden="false" customHeight="false" outlineLevel="0" collapsed="false">
      <c r="A222" s="27" t="n">
        <v>219</v>
      </c>
      <c r="B222" s="28"/>
      <c r="C222" s="29"/>
      <c r="D222" s="28"/>
      <c r="E222" s="29"/>
      <c r="F222" s="29"/>
      <c r="G222" s="38"/>
      <c r="H222" s="30"/>
      <c r="I222" s="30"/>
      <c r="J222" s="30"/>
      <c r="K222" s="30"/>
      <c r="L222" s="31" t="str">
        <f aca="false">IF($B222="","",K222-H222-I222)</f>
        <v/>
      </c>
      <c r="M222" s="32" t="str">
        <f aca="false">IF($B222="","",IF(AND(ISNUMBER(D222),ISNUMBER(B222)),IF((B222-D222)&gt;365,"LT","ST"),""))</f>
        <v/>
      </c>
      <c r="N222" s="29"/>
      <c r="O222" s="29"/>
      <c r="P222" s="32" t="str">
        <f aca="false">IF(OR($B222="",M222=""),"",IF(N222="No",IF(M222="ST","I","L"),IF(O222="Yes",IF(M222="ST","G","J"),IF(M222="ST","H","K"))))</f>
        <v/>
      </c>
      <c r="Q222" s="32" t="str">
        <f aca="false">IF($B222="","",IF(AND(ISNUMBER(J222),ISNUMBER(K222),J222&lt;&gt;K222),"CHECK: proceeds &lt;&gt; FMV",""))</f>
        <v/>
      </c>
      <c r="R222" s="32" t="str">
        <f aca="false">IF($B222="","",IF(OR(NOT(ISNUMBER(B222)),B222&lt;46023,B222&gt;46387),"OUT OF 2026",IF(NOT(ISNUMBER(D222)),"NEEDS ACQUIRED DATE","OK")))</f>
        <v/>
      </c>
      <c r="S222" s="29"/>
      <c r="T222" s="29"/>
    </row>
    <row r="223" customFormat="false" ht="15" hidden="false" customHeight="false" outlineLevel="0" collapsed="false">
      <c r="A223" s="27" t="n">
        <v>220</v>
      </c>
      <c r="B223" s="28"/>
      <c r="C223" s="29"/>
      <c r="D223" s="28"/>
      <c r="E223" s="29"/>
      <c r="F223" s="29"/>
      <c r="G223" s="38"/>
      <c r="H223" s="30"/>
      <c r="I223" s="30"/>
      <c r="J223" s="30"/>
      <c r="K223" s="30"/>
      <c r="L223" s="31" t="str">
        <f aca="false">IF($B223="","",K223-H223-I223)</f>
        <v/>
      </c>
      <c r="M223" s="32" t="str">
        <f aca="false">IF($B223="","",IF(AND(ISNUMBER(D223),ISNUMBER(B223)),IF((B223-D223)&gt;365,"LT","ST"),""))</f>
        <v/>
      </c>
      <c r="N223" s="29"/>
      <c r="O223" s="29"/>
      <c r="P223" s="32" t="str">
        <f aca="false">IF(OR($B223="",M223=""),"",IF(N223="No",IF(M223="ST","I","L"),IF(O223="Yes",IF(M223="ST","G","J"),IF(M223="ST","H","K"))))</f>
        <v/>
      </c>
      <c r="Q223" s="32" t="str">
        <f aca="false">IF($B223="","",IF(AND(ISNUMBER(J223),ISNUMBER(K223),J223&lt;&gt;K223),"CHECK: proceeds &lt;&gt; FMV",""))</f>
        <v/>
      </c>
      <c r="R223" s="32" t="str">
        <f aca="false">IF($B223="","",IF(OR(NOT(ISNUMBER(B223)),B223&lt;46023,B223&gt;46387),"OUT OF 2026",IF(NOT(ISNUMBER(D223)),"NEEDS ACQUIRED DATE","OK")))</f>
        <v/>
      </c>
      <c r="S223" s="29"/>
      <c r="T223" s="29"/>
    </row>
    <row r="224" customFormat="false" ht="15" hidden="false" customHeight="false" outlineLevel="0" collapsed="false">
      <c r="A224" s="27" t="n">
        <v>221</v>
      </c>
      <c r="B224" s="28"/>
      <c r="C224" s="29"/>
      <c r="D224" s="28"/>
      <c r="E224" s="29"/>
      <c r="F224" s="29"/>
      <c r="G224" s="38"/>
      <c r="H224" s="30"/>
      <c r="I224" s="30"/>
      <c r="J224" s="30"/>
      <c r="K224" s="30"/>
      <c r="L224" s="31" t="str">
        <f aca="false">IF($B224="","",K224-H224-I224)</f>
        <v/>
      </c>
      <c r="M224" s="32" t="str">
        <f aca="false">IF($B224="","",IF(AND(ISNUMBER(D224),ISNUMBER(B224)),IF((B224-D224)&gt;365,"LT","ST"),""))</f>
        <v/>
      </c>
      <c r="N224" s="29"/>
      <c r="O224" s="29"/>
      <c r="P224" s="32" t="str">
        <f aca="false">IF(OR($B224="",M224=""),"",IF(N224="No",IF(M224="ST","I","L"),IF(O224="Yes",IF(M224="ST","G","J"),IF(M224="ST","H","K"))))</f>
        <v/>
      </c>
      <c r="Q224" s="32" t="str">
        <f aca="false">IF($B224="","",IF(AND(ISNUMBER(J224),ISNUMBER(K224),J224&lt;&gt;K224),"CHECK: proceeds &lt;&gt; FMV",""))</f>
        <v/>
      </c>
      <c r="R224" s="32" t="str">
        <f aca="false">IF($B224="","",IF(OR(NOT(ISNUMBER(B224)),B224&lt;46023,B224&gt;46387),"OUT OF 2026",IF(NOT(ISNUMBER(D224)),"NEEDS ACQUIRED DATE","OK")))</f>
        <v/>
      </c>
      <c r="S224" s="29"/>
      <c r="T224" s="29"/>
    </row>
    <row r="225" customFormat="false" ht="15" hidden="false" customHeight="false" outlineLevel="0" collapsed="false">
      <c r="A225" s="27" t="n">
        <v>222</v>
      </c>
      <c r="B225" s="28"/>
      <c r="C225" s="29"/>
      <c r="D225" s="28"/>
      <c r="E225" s="29"/>
      <c r="F225" s="29"/>
      <c r="G225" s="38"/>
      <c r="H225" s="30"/>
      <c r="I225" s="30"/>
      <c r="J225" s="30"/>
      <c r="K225" s="30"/>
      <c r="L225" s="31" t="str">
        <f aca="false">IF($B225="","",K225-H225-I225)</f>
        <v/>
      </c>
      <c r="M225" s="32" t="str">
        <f aca="false">IF($B225="","",IF(AND(ISNUMBER(D225),ISNUMBER(B225)),IF((B225-D225)&gt;365,"LT","ST"),""))</f>
        <v/>
      </c>
      <c r="N225" s="29"/>
      <c r="O225" s="29"/>
      <c r="P225" s="32" t="str">
        <f aca="false">IF(OR($B225="",M225=""),"",IF(N225="No",IF(M225="ST","I","L"),IF(O225="Yes",IF(M225="ST","G","J"),IF(M225="ST","H","K"))))</f>
        <v/>
      </c>
      <c r="Q225" s="32" t="str">
        <f aca="false">IF($B225="","",IF(AND(ISNUMBER(J225),ISNUMBER(K225),J225&lt;&gt;K225),"CHECK: proceeds &lt;&gt; FMV",""))</f>
        <v/>
      </c>
      <c r="R225" s="32" t="str">
        <f aca="false">IF($B225="","",IF(OR(NOT(ISNUMBER(B225)),B225&lt;46023,B225&gt;46387),"OUT OF 2026",IF(NOT(ISNUMBER(D225)),"NEEDS ACQUIRED DATE","OK")))</f>
        <v/>
      </c>
      <c r="S225" s="29"/>
      <c r="T225" s="29"/>
    </row>
    <row r="226" customFormat="false" ht="15" hidden="false" customHeight="false" outlineLevel="0" collapsed="false">
      <c r="A226" s="27" t="n">
        <v>223</v>
      </c>
      <c r="B226" s="28"/>
      <c r="C226" s="29"/>
      <c r="D226" s="28"/>
      <c r="E226" s="29"/>
      <c r="F226" s="29"/>
      <c r="G226" s="38"/>
      <c r="H226" s="30"/>
      <c r="I226" s="30"/>
      <c r="J226" s="30"/>
      <c r="K226" s="30"/>
      <c r="L226" s="31" t="str">
        <f aca="false">IF($B226="","",K226-H226-I226)</f>
        <v/>
      </c>
      <c r="M226" s="32" t="str">
        <f aca="false">IF($B226="","",IF(AND(ISNUMBER(D226),ISNUMBER(B226)),IF((B226-D226)&gt;365,"LT","ST"),""))</f>
        <v/>
      </c>
      <c r="N226" s="29"/>
      <c r="O226" s="29"/>
      <c r="P226" s="32" t="str">
        <f aca="false">IF(OR($B226="",M226=""),"",IF(N226="No",IF(M226="ST","I","L"),IF(O226="Yes",IF(M226="ST","G","J"),IF(M226="ST","H","K"))))</f>
        <v/>
      </c>
      <c r="Q226" s="32" t="str">
        <f aca="false">IF($B226="","",IF(AND(ISNUMBER(J226),ISNUMBER(K226),J226&lt;&gt;K226),"CHECK: proceeds &lt;&gt; FMV",""))</f>
        <v/>
      </c>
      <c r="R226" s="32" t="str">
        <f aca="false">IF($B226="","",IF(OR(NOT(ISNUMBER(B226)),B226&lt;46023,B226&gt;46387),"OUT OF 2026",IF(NOT(ISNUMBER(D226)),"NEEDS ACQUIRED DATE","OK")))</f>
        <v/>
      </c>
      <c r="S226" s="29"/>
      <c r="T226" s="29"/>
    </row>
    <row r="227" customFormat="false" ht="15" hidden="false" customHeight="false" outlineLevel="0" collapsed="false">
      <c r="A227" s="27" t="n">
        <v>224</v>
      </c>
      <c r="B227" s="28"/>
      <c r="C227" s="29"/>
      <c r="D227" s="28"/>
      <c r="E227" s="29"/>
      <c r="F227" s="29"/>
      <c r="G227" s="38"/>
      <c r="H227" s="30"/>
      <c r="I227" s="30"/>
      <c r="J227" s="30"/>
      <c r="K227" s="30"/>
      <c r="L227" s="31" t="str">
        <f aca="false">IF($B227="","",K227-H227-I227)</f>
        <v/>
      </c>
      <c r="M227" s="32" t="str">
        <f aca="false">IF($B227="","",IF(AND(ISNUMBER(D227),ISNUMBER(B227)),IF((B227-D227)&gt;365,"LT","ST"),""))</f>
        <v/>
      </c>
      <c r="N227" s="29"/>
      <c r="O227" s="29"/>
      <c r="P227" s="32" t="str">
        <f aca="false">IF(OR($B227="",M227=""),"",IF(N227="No",IF(M227="ST","I","L"),IF(O227="Yes",IF(M227="ST","G","J"),IF(M227="ST","H","K"))))</f>
        <v/>
      </c>
      <c r="Q227" s="32" t="str">
        <f aca="false">IF($B227="","",IF(AND(ISNUMBER(J227),ISNUMBER(K227),J227&lt;&gt;K227),"CHECK: proceeds &lt;&gt; FMV",""))</f>
        <v/>
      </c>
      <c r="R227" s="32" t="str">
        <f aca="false">IF($B227="","",IF(OR(NOT(ISNUMBER(B227)),B227&lt;46023,B227&gt;46387),"OUT OF 2026",IF(NOT(ISNUMBER(D227)),"NEEDS ACQUIRED DATE","OK")))</f>
        <v/>
      </c>
      <c r="S227" s="29"/>
      <c r="T227" s="29"/>
    </row>
    <row r="228" customFormat="false" ht="15" hidden="false" customHeight="false" outlineLevel="0" collapsed="false">
      <c r="A228" s="27" t="n">
        <v>225</v>
      </c>
      <c r="B228" s="28"/>
      <c r="C228" s="29"/>
      <c r="D228" s="28"/>
      <c r="E228" s="29"/>
      <c r="F228" s="29"/>
      <c r="G228" s="38"/>
      <c r="H228" s="30"/>
      <c r="I228" s="30"/>
      <c r="J228" s="30"/>
      <c r="K228" s="30"/>
      <c r="L228" s="31" t="str">
        <f aca="false">IF($B228="","",K228-H228-I228)</f>
        <v/>
      </c>
      <c r="M228" s="32" t="str">
        <f aca="false">IF($B228="","",IF(AND(ISNUMBER(D228),ISNUMBER(B228)),IF((B228-D228)&gt;365,"LT","ST"),""))</f>
        <v/>
      </c>
      <c r="N228" s="29"/>
      <c r="O228" s="29"/>
      <c r="P228" s="32" t="str">
        <f aca="false">IF(OR($B228="",M228=""),"",IF(N228="No",IF(M228="ST","I","L"),IF(O228="Yes",IF(M228="ST","G","J"),IF(M228="ST","H","K"))))</f>
        <v/>
      </c>
      <c r="Q228" s="32" t="str">
        <f aca="false">IF($B228="","",IF(AND(ISNUMBER(J228),ISNUMBER(K228),J228&lt;&gt;K228),"CHECK: proceeds &lt;&gt; FMV",""))</f>
        <v/>
      </c>
      <c r="R228" s="32" t="str">
        <f aca="false">IF($B228="","",IF(OR(NOT(ISNUMBER(B228)),B228&lt;46023,B228&gt;46387),"OUT OF 2026",IF(NOT(ISNUMBER(D228)),"NEEDS ACQUIRED DATE","OK")))</f>
        <v/>
      </c>
      <c r="S228" s="29"/>
      <c r="T228" s="29"/>
    </row>
    <row r="229" customFormat="false" ht="15" hidden="false" customHeight="false" outlineLevel="0" collapsed="false">
      <c r="A229" s="27" t="n">
        <v>226</v>
      </c>
      <c r="B229" s="28"/>
      <c r="C229" s="29"/>
      <c r="D229" s="28"/>
      <c r="E229" s="29"/>
      <c r="F229" s="29"/>
      <c r="G229" s="38"/>
      <c r="H229" s="30"/>
      <c r="I229" s="30"/>
      <c r="J229" s="30"/>
      <c r="K229" s="30"/>
      <c r="L229" s="31" t="str">
        <f aca="false">IF($B229="","",K229-H229-I229)</f>
        <v/>
      </c>
      <c r="M229" s="32" t="str">
        <f aca="false">IF($B229="","",IF(AND(ISNUMBER(D229),ISNUMBER(B229)),IF((B229-D229)&gt;365,"LT","ST"),""))</f>
        <v/>
      </c>
      <c r="N229" s="29"/>
      <c r="O229" s="29"/>
      <c r="P229" s="32" t="str">
        <f aca="false">IF(OR($B229="",M229=""),"",IF(N229="No",IF(M229="ST","I","L"),IF(O229="Yes",IF(M229="ST","G","J"),IF(M229="ST","H","K"))))</f>
        <v/>
      </c>
      <c r="Q229" s="32" t="str">
        <f aca="false">IF($B229="","",IF(AND(ISNUMBER(J229),ISNUMBER(K229),J229&lt;&gt;K229),"CHECK: proceeds &lt;&gt; FMV",""))</f>
        <v/>
      </c>
      <c r="R229" s="32" t="str">
        <f aca="false">IF($B229="","",IF(OR(NOT(ISNUMBER(B229)),B229&lt;46023,B229&gt;46387),"OUT OF 2026",IF(NOT(ISNUMBER(D229)),"NEEDS ACQUIRED DATE","OK")))</f>
        <v/>
      </c>
      <c r="S229" s="29"/>
      <c r="T229" s="29"/>
    </row>
    <row r="230" customFormat="false" ht="15" hidden="false" customHeight="false" outlineLevel="0" collapsed="false">
      <c r="A230" s="27" t="n">
        <v>227</v>
      </c>
      <c r="B230" s="28"/>
      <c r="C230" s="29"/>
      <c r="D230" s="28"/>
      <c r="E230" s="29"/>
      <c r="F230" s="29"/>
      <c r="G230" s="38"/>
      <c r="H230" s="30"/>
      <c r="I230" s="30"/>
      <c r="J230" s="30"/>
      <c r="K230" s="30"/>
      <c r="L230" s="31" t="str">
        <f aca="false">IF($B230="","",K230-H230-I230)</f>
        <v/>
      </c>
      <c r="M230" s="32" t="str">
        <f aca="false">IF($B230="","",IF(AND(ISNUMBER(D230),ISNUMBER(B230)),IF((B230-D230)&gt;365,"LT","ST"),""))</f>
        <v/>
      </c>
      <c r="N230" s="29"/>
      <c r="O230" s="29"/>
      <c r="P230" s="32" t="str">
        <f aca="false">IF(OR($B230="",M230=""),"",IF(N230="No",IF(M230="ST","I","L"),IF(O230="Yes",IF(M230="ST","G","J"),IF(M230="ST","H","K"))))</f>
        <v/>
      </c>
      <c r="Q230" s="32" t="str">
        <f aca="false">IF($B230="","",IF(AND(ISNUMBER(J230),ISNUMBER(K230),J230&lt;&gt;K230),"CHECK: proceeds &lt;&gt; FMV",""))</f>
        <v/>
      </c>
      <c r="R230" s="32" t="str">
        <f aca="false">IF($B230="","",IF(OR(NOT(ISNUMBER(B230)),B230&lt;46023,B230&gt;46387),"OUT OF 2026",IF(NOT(ISNUMBER(D230)),"NEEDS ACQUIRED DATE","OK")))</f>
        <v/>
      </c>
      <c r="S230" s="29"/>
      <c r="T230" s="29"/>
    </row>
    <row r="231" customFormat="false" ht="15" hidden="false" customHeight="false" outlineLevel="0" collapsed="false">
      <c r="A231" s="27" t="n">
        <v>228</v>
      </c>
      <c r="B231" s="28"/>
      <c r="C231" s="29"/>
      <c r="D231" s="28"/>
      <c r="E231" s="29"/>
      <c r="F231" s="29"/>
      <c r="G231" s="38"/>
      <c r="H231" s="30"/>
      <c r="I231" s="30"/>
      <c r="J231" s="30"/>
      <c r="K231" s="30"/>
      <c r="L231" s="31" t="str">
        <f aca="false">IF($B231="","",K231-H231-I231)</f>
        <v/>
      </c>
      <c r="M231" s="32" t="str">
        <f aca="false">IF($B231="","",IF(AND(ISNUMBER(D231),ISNUMBER(B231)),IF((B231-D231)&gt;365,"LT","ST"),""))</f>
        <v/>
      </c>
      <c r="N231" s="29"/>
      <c r="O231" s="29"/>
      <c r="P231" s="32" t="str">
        <f aca="false">IF(OR($B231="",M231=""),"",IF(N231="No",IF(M231="ST","I","L"),IF(O231="Yes",IF(M231="ST","G","J"),IF(M231="ST","H","K"))))</f>
        <v/>
      </c>
      <c r="Q231" s="32" t="str">
        <f aca="false">IF($B231="","",IF(AND(ISNUMBER(J231),ISNUMBER(K231),J231&lt;&gt;K231),"CHECK: proceeds &lt;&gt; FMV",""))</f>
        <v/>
      </c>
      <c r="R231" s="32" t="str">
        <f aca="false">IF($B231="","",IF(OR(NOT(ISNUMBER(B231)),B231&lt;46023,B231&gt;46387),"OUT OF 2026",IF(NOT(ISNUMBER(D231)),"NEEDS ACQUIRED DATE","OK")))</f>
        <v/>
      </c>
      <c r="S231" s="29"/>
      <c r="T231" s="29"/>
    </row>
    <row r="232" customFormat="false" ht="15" hidden="false" customHeight="false" outlineLevel="0" collapsed="false">
      <c r="A232" s="27" t="n">
        <v>229</v>
      </c>
      <c r="B232" s="28"/>
      <c r="C232" s="29"/>
      <c r="D232" s="28"/>
      <c r="E232" s="29"/>
      <c r="F232" s="29"/>
      <c r="G232" s="38"/>
      <c r="H232" s="30"/>
      <c r="I232" s="30"/>
      <c r="J232" s="30"/>
      <c r="K232" s="30"/>
      <c r="L232" s="31" t="str">
        <f aca="false">IF($B232="","",K232-H232-I232)</f>
        <v/>
      </c>
      <c r="M232" s="32" t="str">
        <f aca="false">IF($B232="","",IF(AND(ISNUMBER(D232),ISNUMBER(B232)),IF((B232-D232)&gt;365,"LT","ST"),""))</f>
        <v/>
      </c>
      <c r="N232" s="29"/>
      <c r="O232" s="29"/>
      <c r="P232" s="32" t="str">
        <f aca="false">IF(OR($B232="",M232=""),"",IF(N232="No",IF(M232="ST","I","L"),IF(O232="Yes",IF(M232="ST","G","J"),IF(M232="ST","H","K"))))</f>
        <v/>
      </c>
      <c r="Q232" s="32" t="str">
        <f aca="false">IF($B232="","",IF(AND(ISNUMBER(J232),ISNUMBER(K232),J232&lt;&gt;K232),"CHECK: proceeds &lt;&gt; FMV",""))</f>
        <v/>
      </c>
      <c r="R232" s="32" t="str">
        <f aca="false">IF($B232="","",IF(OR(NOT(ISNUMBER(B232)),B232&lt;46023,B232&gt;46387),"OUT OF 2026",IF(NOT(ISNUMBER(D232)),"NEEDS ACQUIRED DATE","OK")))</f>
        <v/>
      </c>
      <c r="S232" s="29"/>
      <c r="T232" s="29"/>
    </row>
    <row r="233" customFormat="false" ht="15" hidden="false" customHeight="false" outlineLevel="0" collapsed="false">
      <c r="A233" s="27" t="n">
        <v>230</v>
      </c>
      <c r="B233" s="28"/>
      <c r="C233" s="29"/>
      <c r="D233" s="28"/>
      <c r="E233" s="29"/>
      <c r="F233" s="29"/>
      <c r="G233" s="38"/>
      <c r="H233" s="30"/>
      <c r="I233" s="30"/>
      <c r="J233" s="30"/>
      <c r="K233" s="30"/>
      <c r="L233" s="31" t="str">
        <f aca="false">IF($B233="","",K233-H233-I233)</f>
        <v/>
      </c>
      <c r="M233" s="32" t="str">
        <f aca="false">IF($B233="","",IF(AND(ISNUMBER(D233),ISNUMBER(B233)),IF((B233-D233)&gt;365,"LT","ST"),""))</f>
        <v/>
      </c>
      <c r="N233" s="29"/>
      <c r="O233" s="29"/>
      <c r="P233" s="32" t="str">
        <f aca="false">IF(OR($B233="",M233=""),"",IF(N233="No",IF(M233="ST","I","L"),IF(O233="Yes",IF(M233="ST","G","J"),IF(M233="ST","H","K"))))</f>
        <v/>
      </c>
      <c r="Q233" s="32" t="str">
        <f aca="false">IF($B233="","",IF(AND(ISNUMBER(J233),ISNUMBER(K233),J233&lt;&gt;K233),"CHECK: proceeds &lt;&gt; FMV",""))</f>
        <v/>
      </c>
      <c r="R233" s="32" t="str">
        <f aca="false">IF($B233="","",IF(OR(NOT(ISNUMBER(B233)),B233&lt;46023,B233&gt;46387),"OUT OF 2026",IF(NOT(ISNUMBER(D233)),"NEEDS ACQUIRED DATE","OK")))</f>
        <v/>
      </c>
      <c r="S233" s="29"/>
      <c r="T233" s="29"/>
    </row>
    <row r="234" customFormat="false" ht="15" hidden="false" customHeight="false" outlineLevel="0" collapsed="false">
      <c r="A234" s="27" t="n">
        <v>231</v>
      </c>
      <c r="B234" s="28"/>
      <c r="C234" s="29"/>
      <c r="D234" s="28"/>
      <c r="E234" s="29"/>
      <c r="F234" s="29"/>
      <c r="G234" s="38"/>
      <c r="H234" s="30"/>
      <c r="I234" s="30"/>
      <c r="J234" s="30"/>
      <c r="K234" s="30"/>
      <c r="L234" s="31" t="str">
        <f aca="false">IF($B234="","",K234-H234-I234)</f>
        <v/>
      </c>
      <c r="M234" s="32" t="str">
        <f aca="false">IF($B234="","",IF(AND(ISNUMBER(D234),ISNUMBER(B234)),IF((B234-D234)&gt;365,"LT","ST"),""))</f>
        <v/>
      </c>
      <c r="N234" s="29"/>
      <c r="O234" s="29"/>
      <c r="P234" s="32" t="str">
        <f aca="false">IF(OR($B234="",M234=""),"",IF(N234="No",IF(M234="ST","I","L"),IF(O234="Yes",IF(M234="ST","G","J"),IF(M234="ST","H","K"))))</f>
        <v/>
      </c>
      <c r="Q234" s="32" t="str">
        <f aca="false">IF($B234="","",IF(AND(ISNUMBER(J234),ISNUMBER(K234),J234&lt;&gt;K234),"CHECK: proceeds &lt;&gt; FMV",""))</f>
        <v/>
      </c>
      <c r="R234" s="32" t="str">
        <f aca="false">IF($B234="","",IF(OR(NOT(ISNUMBER(B234)),B234&lt;46023,B234&gt;46387),"OUT OF 2026",IF(NOT(ISNUMBER(D234)),"NEEDS ACQUIRED DATE","OK")))</f>
        <v/>
      </c>
      <c r="S234" s="29"/>
      <c r="T234" s="29"/>
    </row>
    <row r="235" customFormat="false" ht="15" hidden="false" customHeight="false" outlineLevel="0" collapsed="false">
      <c r="A235" s="27" t="n">
        <v>232</v>
      </c>
      <c r="B235" s="28"/>
      <c r="C235" s="29"/>
      <c r="D235" s="28"/>
      <c r="E235" s="29"/>
      <c r="F235" s="29"/>
      <c r="G235" s="38"/>
      <c r="H235" s="30"/>
      <c r="I235" s="30"/>
      <c r="J235" s="30"/>
      <c r="K235" s="30"/>
      <c r="L235" s="31" t="str">
        <f aca="false">IF($B235="","",K235-H235-I235)</f>
        <v/>
      </c>
      <c r="M235" s="32" t="str">
        <f aca="false">IF($B235="","",IF(AND(ISNUMBER(D235),ISNUMBER(B235)),IF((B235-D235)&gt;365,"LT","ST"),""))</f>
        <v/>
      </c>
      <c r="N235" s="29"/>
      <c r="O235" s="29"/>
      <c r="P235" s="32" t="str">
        <f aca="false">IF(OR($B235="",M235=""),"",IF(N235="No",IF(M235="ST","I","L"),IF(O235="Yes",IF(M235="ST","G","J"),IF(M235="ST","H","K"))))</f>
        <v/>
      </c>
      <c r="Q235" s="32" t="str">
        <f aca="false">IF($B235="","",IF(AND(ISNUMBER(J235),ISNUMBER(K235),J235&lt;&gt;K235),"CHECK: proceeds &lt;&gt; FMV",""))</f>
        <v/>
      </c>
      <c r="R235" s="32" t="str">
        <f aca="false">IF($B235="","",IF(OR(NOT(ISNUMBER(B235)),B235&lt;46023,B235&gt;46387),"OUT OF 2026",IF(NOT(ISNUMBER(D235)),"NEEDS ACQUIRED DATE","OK")))</f>
        <v/>
      </c>
      <c r="S235" s="29"/>
      <c r="T235" s="29"/>
    </row>
    <row r="236" customFormat="false" ht="15" hidden="false" customHeight="false" outlineLevel="0" collapsed="false">
      <c r="A236" s="27" t="n">
        <v>233</v>
      </c>
      <c r="B236" s="28"/>
      <c r="C236" s="29"/>
      <c r="D236" s="28"/>
      <c r="E236" s="29"/>
      <c r="F236" s="29"/>
      <c r="G236" s="38"/>
      <c r="H236" s="30"/>
      <c r="I236" s="30"/>
      <c r="J236" s="30"/>
      <c r="K236" s="30"/>
      <c r="L236" s="31" t="str">
        <f aca="false">IF($B236="","",K236-H236-I236)</f>
        <v/>
      </c>
      <c r="M236" s="32" t="str">
        <f aca="false">IF($B236="","",IF(AND(ISNUMBER(D236),ISNUMBER(B236)),IF((B236-D236)&gt;365,"LT","ST"),""))</f>
        <v/>
      </c>
      <c r="N236" s="29"/>
      <c r="O236" s="29"/>
      <c r="P236" s="32" t="str">
        <f aca="false">IF(OR($B236="",M236=""),"",IF(N236="No",IF(M236="ST","I","L"),IF(O236="Yes",IF(M236="ST","G","J"),IF(M236="ST","H","K"))))</f>
        <v/>
      </c>
      <c r="Q236" s="32" t="str">
        <f aca="false">IF($B236="","",IF(AND(ISNUMBER(J236),ISNUMBER(K236),J236&lt;&gt;K236),"CHECK: proceeds &lt;&gt; FMV",""))</f>
        <v/>
      </c>
      <c r="R236" s="32" t="str">
        <f aca="false">IF($B236="","",IF(OR(NOT(ISNUMBER(B236)),B236&lt;46023,B236&gt;46387),"OUT OF 2026",IF(NOT(ISNUMBER(D236)),"NEEDS ACQUIRED DATE","OK")))</f>
        <v/>
      </c>
      <c r="S236" s="29"/>
      <c r="T236" s="29"/>
    </row>
    <row r="237" customFormat="false" ht="15" hidden="false" customHeight="false" outlineLevel="0" collapsed="false">
      <c r="A237" s="27" t="n">
        <v>234</v>
      </c>
      <c r="B237" s="28"/>
      <c r="C237" s="29"/>
      <c r="D237" s="28"/>
      <c r="E237" s="29"/>
      <c r="F237" s="29"/>
      <c r="G237" s="38"/>
      <c r="H237" s="30"/>
      <c r="I237" s="30"/>
      <c r="J237" s="30"/>
      <c r="K237" s="30"/>
      <c r="L237" s="31" t="str">
        <f aca="false">IF($B237="","",K237-H237-I237)</f>
        <v/>
      </c>
      <c r="M237" s="32" t="str">
        <f aca="false">IF($B237="","",IF(AND(ISNUMBER(D237),ISNUMBER(B237)),IF((B237-D237)&gt;365,"LT","ST"),""))</f>
        <v/>
      </c>
      <c r="N237" s="29"/>
      <c r="O237" s="29"/>
      <c r="P237" s="32" t="str">
        <f aca="false">IF(OR($B237="",M237=""),"",IF(N237="No",IF(M237="ST","I","L"),IF(O237="Yes",IF(M237="ST","G","J"),IF(M237="ST","H","K"))))</f>
        <v/>
      </c>
      <c r="Q237" s="32" t="str">
        <f aca="false">IF($B237="","",IF(AND(ISNUMBER(J237),ISNUMBER(K237),J237&lt;&gt;K237),"CHECK: proceeds &lt;&gt; FMV",""))</f>
        <v/>
      </c>
      <c r="R237" s="32" t="str">
        <f aca="false">IF($B237="","",IF(OR(NOT(ISNUMBER(B237)),B237&lt;46023,B237&gt;46387),"OUT OF 2026",IF(NOT(ISNUMBER(D237)),"NEEDS ACQUIRED DATE","OK")))</f>
        <v/>
      </c>
      <c r="S237" s="29"/>
      <c r="T237" s="29"/>
    </row>
    <row r="238" customFormat="false" ht="15" hidden="false" customHeight="false" outlineLevel="0" collapsed="false">
      <c r="A238" s="27" t="n">
        <v>235</v>
      </c>
      <c r="B238" s="28"/>
      <c r="C238" s="29"/>
      <c r="D238" s="28"/>
      <c r="E238" s="29"/>
      <c r="F238" s="29"/>
      <c r="G238" s="38"/>
      <c r="H238" s="30"/>
      <c r="I238" s="30"/>
      <c r="J238" s="30"/>
      <c r="K238" s="30"/>
      <c r="L238" s="31" t="str">
        <f aca="false">IF($B238="","",K238-H238-I238)</f>
        <v/>
      </c>
      <c r="M238" s="32" t="str">
        <f aca="false">IF($B238="","",IF(AND(ISNUMBER(D238),ISNUMBER(B238)),IF((B238-D238)&gt;365,"LT","ST"),""))</f>
        <v/>
      </c>
      <c r="N238" s="29"/>
      <c r="O238" s="29"/>
      <c r="P238" s="32" t="str">
        <f aca="false">IF(OR($B238="",M238=""),"",IF(N238="No",IF(M238="ST","I","L"),IF(O238="Yes",IF(M238="ST","G","J"),IF(M238="ST","H","K"))))</f>
        <v/>
      </c>
      <c r="Q238" s="32" t="str">
        <f aca="false">IF($B238="","",IF(AND(ISNUMBER(J238),ISNUMBER(K238),J238&lt;&gt;K238),"CHECK: proceeds &lt;&gt; FMV",""))</f>
        <v/>
      </c>
      <c r="R238" s="32" t="str">
        <f aca="false">IF($B238="","",IF(OR(NOT(ISNUMBER(B238)),B238&lt;46023,B238&gt;46387),"OUT OF 2026",IF(NOT(ISNUMBER(D238)),"NEEDS ACQUIRED DATE","OK")))</f>
        <v/>
      </c>
      <c r="S238" s="29"/>
      <c r="T238" s="29"/>
    </row>
    <row r="239" customFormat="false" ht="15" hidden="false" customHeight="false" outlineLevel="0" collapsed="false">
      <c r="A239" s="27" t="n">
        <v>236</v>
      </c>
      <c r="B239" s="28"/>
      <c r="C239" s="29"/>
      <c r="D239" s="28"/>
      <c r="E239" s="29"/>
      <c r="F239" s="29"/>
      <c r="G239" s="38"/>
      <c r="H239" s="30"/>
      <c r="I239" s="30"/>
      <c r="J239" s="30"/>
      <c r="K239" s="30"/>
      <c r="L239" s="31" t="str">
        <f aca="false">IF($B239="","",K239-H239-I239)</f>
        <v/>
      </c>
      <c r="M239" s="32" t="str">
        <f aca="false">IF($B239="","",IF(AND(ISNUMBER(D239),ISNUMBER(B239)),IF((B239-D239)&gt;365,"LT","ST"),""))</f>
        <v/>
      </c>
      <c r="N239" s="29"/>
      <c r="O239" s="29"/>
      <c r="P239" s="32" t="str">
        <f aca="false">IF(OR($B239="",M239=""),"",IF(N239="No",IF(M239="ST","I","L"),IF(O239="Yes",IF(M239="ST","G","J"),IF(M239="ST","H","K"))))</f>
        <v/>
      </c>
      <c r="Q239" s="32" t="str">
        <f aca="false">IF($B239="","",IF(AND(ISNUMBER(J239),ISNUMBER(K239),J239&lt;&gt;K239),"CHECK: proceeds &lt;&gt; FMV",""))</f>
        <v/>
      </c>
      <c r="R239" s="32" t="str">
        <f aca="false">IF($B239="","",IF(OR(NOT(ISNUMBER(B239)),B239&lt;46023,B239&gt;46387),"OUT OF 2026",IF(NOT(ISNUMBER(D239)),"NEEDS ACQUIRED DATE","OK")))</f>
        <v/>
      </c>
      <c r="S239" s="29"/>
      <c r="T239" s="29"/>
    </row>
    <row r="240" customFormat="false" ht="15" hidden="false" customHeight="false" outlineLevel="0" collapsed="false">
      <c r="A240" s="27" t="n">
        <v>237</v>
      </c>
      <c r="B240" s="28"/>
      <c r="C240" s="29"/>
      <c r="D240" s="28"/>
      <c r="E240" s="29"/>
      <c r="F240" s="29"/>
      <c r="G240" s="38"/>
      <c r="H240" s="30"/>
      <c r="I240" s="30"/>
      <c r="J240" s="30"/>
      <c r="K240" s="30"/>
      <c r="L240" s="31" t="str">
        <f aca="false">IF($B240="","",K240-H240-I240)</f>
        <v/>
      </c>
      <c r="M240" s="32" t="str">
        <f aca="false">IF($B240="","",IF(AND(ISNUMBER(D240),ISNUMBER(B240)),IF((B240-D240)&gt;365,"LT","ST"),""))</f>
        <v/>
      </c>
      <c r="N240" s="29"/>
      <c r="O240" s="29"/>
      <c r="P240" s="32" t="str">
        <f aca="false">IF(OR($B240="",M240=""),"",IF(N240="No",IF(M240="ST","I","L"),IF(O240="Yes",IF(M240="ST","G","J"),IF(M240="ST","H","K"))))</f>
        <v/>
      </c>
      <c r="Q240" s="32" t="str">
        <f aca="false">IF($B240="","",IF(AND(ISNUMBER(J240),ISNUMBER(K240),J240&lt;&gt;K240),"CHECK: proceeds &lt;&gt; FMV",""))</f>
        <v/>
      </c>
      <c r="R240" s="32" t="str">
        <f aca="false">IF($B240="","",IF(OR(NOT(ISNUMBER(B240)),B240&lt;46023,B240&gt;46387),"OUT OF 2026",IF(NOT(ISNUMBER(D240)),"NEEDS ACQUIRED DATE","OK")))</f>
        <v/>
      </c>
      <c r="S240" s="29"/>
      <c r="T240" s="29"/>
    </row>
    <row r="241" customFormat="false" ht="15" hidden="false" customHeight="false" outlineLevel="0" collapsed="false">
      <c r="A241" s="27" t="n">
        <v>238</v>
      </c>
      <c r="B241" s="28"/>
      <c r="C241" s="29"/>
      <c r="D241" s="28"/>
      <c r="E241" s="29"/>
      <c r="F241" s="29"/>
      <c r="G241" s="38"/>
      <c r="H241" s="30"/>
      <c r="I241" s="30"/>
      <c r="J241" s="30"/>
      <c r="K241" s="30"/>
      <c r="L241" s="31" t="str">
        <f aca="false">IF($B241="","",K241-H241-I241)</f>
        <v/>
      </c>
      <c r="M241" s="32" t="str">
        <f aca="false">IF($B241="","",IF(AND(ISNUMBER(D241),ISNUMBER(B241)),IF((B241-D241)&gt;365,"LT","ST"),""))</f>
        <v/>
      </c>
      <c r="N241" s="29"/>
      <c r="O241" s="29"/>
      <c r="P241" s="32" t="str">
        <f aca="false">IF(OR($B241="",M241=""),"",IF(N241="No",IF(M241="ST","I","L"),IF(O241="Yes",IF(M241="ST","G","J"),IF(M241="ST","H","K"))))</f>
        <v/>
      </c>
      <c r="Q241" s="32" t="str">
        <f aca="false">IF($B241="","",IF(AND(ISNUMBER(J241),ISNUMBER(K241),J241&lt;&gt;K241),"CHECK: proceeds &lt;&gt; FMV",""))</f>
        <v/>
      </c>
      <c r="R241" s="32" t="str">
        <f aca="false">IF($B241="","",IF(OR(NOT(ISNUMBER(B241)),B241&lt;46023,B241&gt;46387),"OUT OF 2026",IF(NOT(ISNUMBER(D241)),"NEEDS ACQUIRED DATE","OK")))</f>
        <v/>
      </c>
      <c r="S241" s="29"/>
      <c r="T241" s="29"/>
    </row>
    <row r="242" customFormat="false" ht="15" hidden="false" customHeight="false" outlineLevel="0" collapsed="false">
      <c r="A242" s="27" t="n">
        <v>239</v>
      </c>
      <c r="B242" s="28"/>
      <c r="C242" s="29"/>
      <c r="D242" s="28"/>
      <c r="E242" s="29"/>
      <c r="F242" s="29"/>
      <c r="G242" s="38"/>
      <c r="H242" s="30"/>
      <c r="I242" s="30"/>
      <c r="J242" s="30"/>
      <c r="K242" s="30"/>
      <c r="L242" s="31" t="str">
        <f aca="false">IF($B242="","",K242-H242-I242)</f>
        <v/>
      </c>
      <c r="M242" s="32" t="str">
        <f aca="false">IF($B242="","",IF(AND(ISNUMBER(D242),ISNUMBER(B242)),IF((B242-D242)&gt;365,"LT","ST"),""))</f>
        <v/>
      </c>
      <c r="N242" s="29"/>
      <c r="O242" s="29"/>
      <c r="P242" s="32" t="str">
        <f aca="false">IF(OR($B242="",M242=""),"",IF(N242="No",IF(M242="ST","I","L"),IF(O242="Yes",IF(M242="ST","G","J"),IF(M242="ST","H","K"))))</f>
        <v/>
      </c>
      <c r="Q242" s="32" t="str">
        <f aca="false">IF($B242="","",IF(AND(ISNUMBER(J242),ISNUMBER(K242),J242&lt;&gt;K242),"CHECK: proceeds &lt;&gt; FMV",""))</f>
        <v/>
      </c>
      <c r="R242" s="32" t="str">
        <f aca="false">IF($B242="","",IF(OR(NOT(ISNUMBER(B242)),B242&lt;46023,B242&gt;46387),"OUT OF 2026",IF(NOT(ISNUMBER(D242)),"NEEDS ACQUIRED DATE","OK")))</f>
        <v/>
      </c>
      <c r="S242" s="29"/>
      <c r="T242" s="29"/>
    </row>
    <row r="243" customFormat="false" ht="15" hidden="false" customHeight="false" outlineLevel="0" collapsed="false">
      <c r="A243" s="27" t="n">
        <v>240</v>
      </c>
      <c r="B243" s="28"/>
      <c r="C243" s="29"/>
      <c r="D243" s="28"/>
      <c r="E243" s="29"/>
      <c r="F243" s="29"/>
      <c r="G243" s="38"/>
      <c r="H243" s="30"/>
      <c r="I243" s="30"/>
      <c r="J243" s="30"/>
      <c r="K243" s="30"/>
      <c r="L243" s="31" t="str">
        <f aca="false">IF($B243="","",K243-H243-I243)</f>
        <v/>
      </c>
      <c r="M243" s="32" t="str">
        <f aca="false">IF($B243="","",IF(AND(ISNUMBER(D243),ISNUMBER(B243)),IF((B243-D243)&gt;365,"LT","ST"),""))</f>
        <v/>
      </c>
      <c r="N243" s="29"/>
      <c r="O243" s="29"/>
      <c r="P243" s="32" t="str">
        <f aca="false">IF(OR($B243="",M243=""),"",IF(N243="No",IF(M243="ST","I","L"),IF(O243="Yes",IF(M243="ST","G","J"),IF(M243="ST","H","K"))))</f>
        <v/>
      </c>
      <c r="Q243" s="32" t="str">
        <f aca="false">IF($B243="","",IF(AND(ISNUMBER(J243),ISNUMBER(K243),J243&lt;&gt;K243),"CHECK: proceeds &lt;&gt; FMV",""))</f>
        <v/>
      </c>
      <c r="R243" s="32" t="str">
        <f aca="false">IF($B243="","",IF(OR(NOT(ISNUMBER(B243)),B243&lt;46023,B243&gt;46387),"OUT OF 2026",IF(NOT(ISNUMBER(D243)),"NEEDS ACQUIRED DATE","OK")))</f>
        <v/>
      </c>
      <c r="S243" s="29"/>
      <c r="T243" s="29"/>
    </row>
    <row r="244" customFormat="false" ht="15" hidden="false" customHeight="false" outlineLevel="0" collapsed="false">
      <c r="A244" s="27" t="n">
        <v>241</v>
      </c>
      <c r="B244" s="28"/>
      <c r="C244" s="29"/>
      <c r="D244" s="28"/>
      <c r="E244" s="29"/>
      <c r="F244" s="29"/>
      <c r="G244" s="38"/>
      <c r="H244" s="30"/>
      <c r="I244" s="30"/>
      <c r="J244" s="30"/>
      <c r="K244" s="30"/>
      <c r="L244" s="31" t="str">
        <f aca="false">IF($B244="","",K244-H244-I244)</f>
        <v/>
      </c>
      <c r="M244" s="32" t="str">
        <f aca="false">IF($B244="","",IF(AND(ISNUMBER(D244),ISNUMBER(B244)),IF((B244-D244)&gt;365,"LT","ST"),""))</f>
        <v/>
      </c>
      <c r="N244" s="29"/>
      <c r="O244" s="29"/>
      <c r="P244" s="32" t="str">
        <f aca="false">IF(OR($B244="",M244=""),"",IF(N244="No",IF(M244="ST","I","L"),IF(O244="Yes",IF(M244="ST","G","J"),IF(M244="ST","H","K"))))</f>
        <v/>
      </c>
      <c r="Q244" s="32" t="str">
        <f aca="false">IF($B244="","",IF(AND(ISNUMBER(J244),ISNUMBER(K244),J244&lt;&gt;K244),"CHECK: proceeds &lt;&gt; FMV",""))</f>
        <v/>
      </c>
      <c r="R244" s="32" t="str">
        <f aca="false">IF($B244="","",IF(OR(NOT(ISNUMBER(B244)),B244&lt;46023,B244&gt;46387),"OUT OF 2026",IF(NOT(ISNUMBER(D244)),"NEEDS ACQUIRED DATE","OK")))</f>
        <v/>
      </c>
      <c r="S244" s="29"/>
      <c r="T244" s="29"/>
    </row>
    <row r="245" customFormat="false" ht="15" hidden="false" customHeight="false" outlineLevel="0" collapsed="false">
      <c r="A245" s="27" t="n">
        <v>242</v>
      </c>
      <c r="B245" s="28"/>
      <c r="C245" s="29"/>
      <c r="D245" s="28"/>
      <c r="E245" s="29"/>
      <c r="F245" s="29"/>
      <c r="G245" s="38"/>
      <c r="H245" s="30"/>
      <c r="I245" s="30"/>
      <c r="J245" s="30"/>
      <c r="K245" s="30"/>
      <c r="L245" s="31" t="str">
        <f aca="false">IF($B245="","",K245-H245-I245)</f>
        <v/>
      </c>
      <c r="M245" s="32" t="str">
        <f aca="false">IF($B245="","",IF(AND(ISNUMBER(D245),ISNUMBER(B245)),IF((B245-D245)&gt;365,"LT","ST"),""))</f>
        <v/>
      </c>
      <c r="N245" s="29"/>
      <c r="O245" s="29"/>
      <c r="P245" s="32" t="str">
        <f aca="false">IF(OR($B245="",M245=""),"",IF(N245="No",IF(M245="ST","I","L"),IF(O245="Yes",IF(M245="ST","G","J"),IF(M245="ST","H","K"))))</f>
        <v/>
      </c>
      <c r="Q245" s="32" t="str">
        <f aca="false">IF($B245="","",IF(AND(ISNUMBER(J245),ISNUMBER(K245),J245&lt;&gt;K245),"CHECK: proceeds &lt;&gt; FMV",""))</f>
        <v/>
      </c>
      <c r="R245" s="32" t="str">
        <f aca="false">IF($B245="","",IF(OR(NOT(ISNUMBER(B245)),B245&lt;46023,B245&gt;46387),"OUT OF 2026",IF(NOT(ISNUMBER(D245)),"NEEDS ACQUIRED DATE","OK")))</f>
        <v/>
      </c>
      <c r="S245" s="29"/>
      <c r="T245" s="29"/>
    </row>
    <row r="246" customFormat="false" ht="15" hidden="false" customHeight="false" outlineLevel="0" collapsed="false">
      <c r="A246" s="27" t="n">
        <v>243</v>
      </c>
      <c r="B246" s="28"/>
      <c r="C246" s="29"/>
      <c r="D246" s="28"/>
      <c r="E246" s="29"/>
      <c r="F246" s="29"/>
      <c r="G246" s="38"/>
      <c r="H246" s="30"/>
      <c r="I246" s="30"/>
      <c r="J246" s="30"/>
      <c r="K246" s="30"/>
      <c r="L246" s="31" t="str">
        <f aca="false">IF($B246="","",K246-H246-I246)</f>
        <v/>
      </c>
      <c r="M246" s="32" t="str">
        <f aca="false">IF($B246="","",IF(AND(ISNUMBER(D246),ISNUMBER(B246)),IF((B246-D246)&gt;365,"LT","ST"),""))</f>
        <v/>
      </c>
      <c r="N246" s="29"/>
      <c r="O246" s="29"/>
      <c r="P246" s="32" t="str">
        <f aca="false">IF(OR($B246="",M246=""),"",IF(N246="No",IF(M246="ST","I","L"),IF(O246="Yes",IF(M246="ST","G","J"),IF(M246="ST","H","K"))))</f>
        <v/>
      </c>
      <c r="Q246" s="32" t="str">
        <f aca="false">IF($B246="","",IF(AND(ISNUMBER(J246),ISNUMBER(K246),J246&lt;&gt;K246),"CHECK: proceeds &lt;&gt; FMV",""))</f>
        <v/>
      </c>
      <c r="R246" s="32" t="str">
        <f aca="false">IF($B246="","",IF(OR(NOT(ISNUMBER(B246)),B246&lt;46023,B246&gt;46387),"OUT OF 2026",IF(NOT(ISNUMBER(D246)),"NEEDS ACQUIRED DATE","OK")))</f>
        <v/>
      </c>
      <c r="S246" s="29"/>
      <c r="T246" s="29"/>
    </row>
    <row r="247" customFormat="false" ht="15" hidden="false" customHeight="false" outlineLevel="0" collapsed="false">
      <c r="A247" s="27" t="n">
        <v>244</v>
      </c>
      <c r="B247" s="28"/>
      <c r="C247" s="29"/>
      <c r="D247" s="28"/>
      <c r="E247" s="29"/>
      <c r="F247" s="29"/>
      <c r="G247" s="38"/>
      <c r="H247" s="30"/>
      <c r="I247" s="30"/>
      <c r="J247" s="30"/>
      <c r="K247" s="30"/>
      <c r="L247" s="31" t="str">
        <f aca="false">IF($B247="","",K247-H247-I247)</f>
        <v/>
      </c>
      <c r="M247" s="32" t="str">
        <f aca="false">IF($B247="","",IF(AND(ISNUMBER(D247),ISNUMBER(B247)),IF((B247-D247)&gt;365,"LT","ST"),""))</f>
        <v/>
      </c>
      <c r="N247" s="29"/>
      <c r="O247" s="29"/>
      <c r="P247" s="32" t="str">
        <f aca="false">IF(OR($B247="",M247=""),"",IF(N247="No",IF(M247="ST","I","L"),IF(O247="Yes",IF(M247="ST","G","J"),IF(M247="ST","H","K"))))</f>
        <v/>
      </c>
      <c r="Q247" s="32" t="str">
        <f aca="false">IF($B247="","",IF(AND(ISNUMBER(J247),ISNUMBER(K247),J247&lt;&gt;K247),"CHECK: proceeds &lt;&gt; FMV",""))</f>
        <v/>
      </c>
      <c r="R247" s="32" t="str">
        <f aca="false">IF($B247="","",IF(OR(NOT(ISNUMBER(B247)),B247&lt;46023,B247&gt;46387),"OUT OF 2026",IF(NOT(ISNUMBER(D247)),"NEEDS ACQUIRED DATE","OK")))</f>
        <v/>
      </c>
      <c r="S247" s="29"/>
      <c r="T247" s="29"/>
    </row>
    <row r="248" customFormat="false" ht="15" hidden="false" customHeight="false" outlineLevel="0" collapsed="false">
      <c r="A248" s="27" t="n">
        <v>245</v>
      </c>
      <c r="B248" s="28"/>
      <c r="C248" s="29"/>
      <c r="D248" s="28"/>
      <c r="E248" s="29"/>
      <c r="F248" s="29"/>
      <c r="G248" s="38"/>
      <c r="H248" s="30"/>
      <c r="I248" s="30"/>
      <c r="J248" s="30"/>
      <c r="K248" s="30"/>
      <c r="L248" s="31" t="str">
        <f aca="false">IF($B248="","",K248-H248-I248)</f>
        <v/>
      </c>
      <c r="M248" s="32" t="str">
        <f aca="false">IF($B248="","",IF(AND(ISNUMBER(D248),ISNUMBER(B248)),IF((B248-D248)&gt;365,"LT","ST"),""))</f>
        <v/>
      </c>
      <c r="N248" s="29"/>
      <c r="O248" s="29"/>
      <c r="P248" s="32" t="str">
        <f aca="false">IF(OR($B248="",M248=""),"",IF(N248="No",IF(M248="ST","I","L"),IF(O248="Yes",IF(M248="ST","G","J"),IF(M248="ST","H","K"))))</f>
        <v/>
      </c>
      <c r="Q248" s="32" t="str">
        <f aca="false">IF($B248="","",IF(AND(ISNUMBER(J248),ISNUMBER(K248),J248&lt;&gt;K248),"CHECK: proceeds &lt;&gt; FMV",""))</f>
        <v/>
      </c>
      <c r="R248" s="32" t="str">
        <f aca="false">IF($B248="","",IF(OR(NOT(ISNUMBER(B248)),B248&lt;46023,B248&gt;46387),"OUT OF 2026",IF(NOT(ISNUMBER(D248)),"NEEDS ACQUIRED DATE","OK")))</f>
        <v/>
      </c>
      <c r="S248" s="29"/>
      <c r="T248" s="29"/>
    </row>
    <row r="249" customFormat="false" ht="15" hidden="false" customHeight="false" outlineLevel="0" collapsed="false">
      <c r="A249" s="27" t="n">
        <v>246</v>
      </c>
      <c r="B249" s="28"/>
      <c r="C249" s="29"/>
      <c r="D249" s="28"/>
      <c r="E249" s="29"/>
      <c r="F249" s="29"/>
      <c r="G249" s="38"/>
      <c r="H249" s="30"/>
      <c r="I249" s="30"/>
      <c r="J249" s="30"/>
      <c r="K249" s="30"/>
      <c r="L249" s="31" t="str">
        <f aca="false">IF($B249="","",K249-H249-I249)</f>
        <v/>
      </c>
      <c r="M249" s="32" t="str">
        <f aca="false">IF($B249="","",IF(AND(ISNUMBER(D249),ISNUMBER(B249)),IF((B249-D249)&gt;365,"LT","ST"),""))</f>
        <v/>
      </c>
      <c r="N249" s="29"/>
      <c r="O249" s="29"/>
      <c r="P249" s="32" t="str">
        <f aca="false">IF(OR($B249="",M249=""),"",IF(N249="No",IF(M249="ST","I","L"),IF(O249="Yes",IF(M249="ST","G","J"),IF(M249="ST","H","K"))))</f>
        <v/>
      </c>
      <c r="Q249" s="32" t="str">
        <f aca="false">IF($B249="","",IF(AND(ISNUMBER(J249),ISNUMBER(K249),J249&lt;&gt;K249),"CHECK: proceeds &lt;&gt; FMV",""))</f>
        <v/>
      </c>
      <c r="R249" s="32" t="str">
        <f aca="false">IF($B249="","",IF(OR(NOT(ISNUMBER(B249)),B249&lt;46023,B249&gt;46387),"OUT OF 2026",IF(NOT(ISNUMBER(D249)),"NEEDS ACQUIRED DATE","OK")))</f>
        <v/>
      </c>
      <c r="S249" s="29"/>
      <c r="T249" s="29"/>
    </row>
    <row r="250" customFormat="false" ht="15" hidden="false" customHeight="false" outlineLevel="0" collapsed="false">
      <c r="A250" s="27" t="n">
        <v>247</v>
      </c>
      <c r="B250" s="28"/>
      <c r="C250" s="29"/>
      <c r="D250" s="28"/>
      <c r="E250" s="29"/>
      <c r="F250" s="29"/>
      <c r="G250" s="38"/>
      <c r="H250" s="30"/>
      <c r="I250" s="30"/>
      <c r="J250" s="30"/>
      <c r="K250" s="30"/>
      <c r="L250" s="31" t="str">
        <f aca="false">IF($B250="","",K250-H250-I250)</f>
        <v/>
      </c>
      <c r="M250" s="32" t="str">
        <f aca="false">IF($B250="","",IF(AND(ISNUMBER(D250),ISNUMBER(B250)),IF((B250-D250)&gt;365,"LT","ST"),""))</f>
        <v/>
      </c>
      <c r="N250" s="29"/>
      <c r="O250" s="29"/>
      <c r="P250" s="32" t="str">
        <f aca="false">IF(OR($B250="",M250=""),"",IF(N250="No",IF(M250="ST","I","L"),IF(O250="Yes",IF(M250="ST","G","J"),IF(M250="ST","H","K"))))</f>
        <v/>
      </c>
      <c r="Q250" s="32" t="str">
        <f aca="false">IF($B250="","",IF(AND(ISNUMBER(J250),ISNUMBER(K250),J250&lt;&gt;K250),"CHECK: proceeds &lt;&gt; FMV",""))</f>
        <v/>
      </c>
      <c r="R250" s="32" t="str">
        <f aca="false">IF($B250="","",IF(OR(NOT(ISNUMBER(B250)),B250&lt;46023,B250&gt;46387),"OUT OF 2026",IF(NOT(ISNUMBER(D250)),"NEEDS ACQUIRED DATE","OK")))</f>
        <v/>
      </c>
      <c r="S250" s="29"/>
      <c r="T250" s="29"/>
    </row>
    <row r="251" customFormat="false" ht="15" hidden="false" customHeight="false" outlineLevel="0" collapsed="false">
      <c r="A251" s="27" t="n">
        <v>248</v>
      </c>
      <c r="B251" s="28"/>
      <c r="C251" s="29"/>
      <c r="D251" s="28"/>
      <c r="E251" s="29"/>
      <c r="F251" s="29"/>
      <c r="G251" s="38"/>
      <c r="H251" s="30"/>
      <c r="I251" s="30"/>
      <c r="J251" s="30"/>
      <c r="K251" s="30"/>
      <c r="L251" s="31" t="str">
        <f aca="false">IF($B251="","",K251-H251-I251)</f>
        <v/>
      </c>
      <c r="M251" s="32" t="str">
        <f aca="false">IF($B251="","",IF(AND(ISNUMBER(D251),ISNUMBER(B251)),IF((B251-D251)&gt;365,"LT","ST"),""))</f>
        <v/>
      </c>
      <c r="N251" s="29"/>
      <c r="O251" s="29"/>
      <c r="P251" s="32" t="str">
        <f aca="false">IF(OR($B251="",M251=""),"",IF(N251="No",IF(M251="ST","I","L"),IF(O251="Yes",IF(M251="ST","G","J"),IF(M251="ST","H","K"))))</f>
        <v/>
      </c>
      <c r="Q251" s="32" t="str">
        <f aca="false">IF($B251="","",IF(AND(ISNUMBER(J251),ISNUMBER(K251),J251&lt;&gt;K251),"CHECK: proceeds &lt;&gt; FMV",""))</f>
        <v/>
      </c>
      <c r="R251" s="32" t="str">
        <f aca="false">IF($B251="","",IF(OR(NOT(ISNUMBER(B251)),B251&lt;46023,B251&gt;46387),"OUT OF 2026",IF(NOT(ISNUMBER(D251)),"NEEDS ACQUIRED DATE","OK")))</f>
        <v/>
      </c>
      <c r="S251" s="29"/>
      <c r="T251" s="29"/>
    </row>
    <row r="252" customFormat="false" ht="15" hidden="false" customHeight="false" outlineLevel="0" collapsed="false">
      <c r="A252" s="27" t="n">
        <v>249</v>
      </c>
      <c r="B252" s="28"/>
      <c r="C252" s="29"/>
      <c r="D252" s="28"/>
      <c r="E252" s="29"/>
      <c r="F252" s="29"/>
      <c r="G252" s="38"/>
      <c r="H252" s="30"/>
      <c r="I252" s="30"/>
      <c r="J252" s="30"/>
      <c r="K252" s="30"/>
      <c r="L252" s="31" t="str">
        <f aca="false">IF($B252="","",K252-H252-I252)</f>
        <v/>
      </c>
      <c r="M252" s="32" t="str">
        <f aca="false">IF($B252="","",IF(AND(ISNUMBER(D252),ISNUMBER(B252)),IF((B252-D252)&gt;365,"LT","ST"),""))</f>
        <v/>
      </c>
      <c r="N252" s="29"/>
      <c r="O252" s="29"/>
      <c r="P252" s="32" t="str">
        <f aca="false">IF(OR($B252="",M252=""),"",IF(N252="No",IF(M252="ST","I","L"),IF(O252="Yes",IF(M252="ST","G","J"),IF(M252="ST","H","K"))))</f>
        <v/>
      </c>
      <c r="Q252" s="32" t="str">
        <f aca="false">IF($B252="","",IF(AND(ISNUMBER(J252),ISNUMBER(K252),J252&lt;&gt;K252),"CHECK: proceeds &lt;&gt; FMV",""))</f>
        <v/>
      </c>
      <c r="R252" s="32" t="str">
        <f aca="false">IF($B252="","",IF(OR(NOT(ISNUMBER(B252)),B252&lt;46023,B252&gt;46387),"OUT OF 2026",IF(NOT(ISNUMBER(D252)),"NEEDS ACQUIRED DATE","OK")))</f>
        <v/>
      </c>
      <c r="S252" s="29"/>
      <c r="T252" s="29"/>
    </row>
    <row r="253" customFormat="false" ht="15" hidden="false" customHeight="false" outlineLevel="0" collapsed="false">
      <c r="A253" s="27" t="n">
        <v>250</v>
      </c>
      <c r="B253" s="28"/>
      <c r="C253" s="29"/>
      <c r="D253" s="28"/>
      <c r="E253" s="29"/>
      <c r="F253" s="29"/>
      <c r="G253" s="38"/>
      <c r="H253" s="30"/>
      <c r="I253" s="30"/>
      <c r="J253" s="30"/>
      <c r="K253" s="30"/>
      <c r="L253" s="31" t="str">
        <f aca="false">IF($B253="","",K253-H253-I253)</f>
        <v/>
      </c>
      <c r="M253" s="32" t="str">
        <f aca="false">IF($B253="","",IF(AND(ISNUMBER(D253),ISNUMBER(B253)),IF((B253-D253)&gt;365,"LT","ST"),""))</f>
        <v/>
      </c>
      <c r="N253" s="29"/>
      <c r="O253" s="29"/>
      <c r="P253" s="32" t="str">
        <f aca="false">IF(OR($B253="",M253=""),"",IF(N253="No",IF(M253="ST","I","L"),IF(O253="Yes",IF(M253="ST","G","J"),IF(M253="ST","H","K"))))</f>
        <v/>
      </c>
      <c r="Q253" s="32" t="str">
        <f aca="false">IF($B253="","",IF(AND(ISNUMBER(J253),ISNUMBER(K253),J253&lt;&gt;K253),"CHECK: proceeds &lt;&gt; FMV",""))</f>
        <v/>
      </c>
      <c r="R253" s="32" t="str">
        <f aca="false">IF($B253="","",IF(OR(NOT(ISNUMBER(B253)),B253&lt;46023,B253&gt;46387),"OUT OF 2026",IF(NOT(ISNUMBER(D253)),"NEEDS ACQUIRED DATE","OK")))</f>
        <v/>
      </c>
      <c r="S253" s="29"/>
      <c r="T253" s="29"/>
    </row>
    <row r="254" customFormat="false" ht="15" hidden="false" customHeight="false" outlineLevel="0" collapsed="false">
      <c r="A254" s="33" t="s">
        <v>133</v>
      </c>
      <c r="B254" s="33"/>
      <c r="C254" s="33"/>
      <c r="D254" s="33"/>
      <c r="E254" s="33"/>
      <c r="F254" s="33"/>
      <c r="G254" s="33"/>
      <c r="H254" s="34" t="n">
        <f aca="false">SUMIFS(H4:H253,B4:B253,"&gt;="&amp;46023,B4:B253,"&lt;="&amp;46387)</f>
        <v>0</v>
      </c>
      <c r="I254" s="34" t="n">
        <f aca="false">SUMIFS(I4:I253,B4:B253,"&gt;="&amp;46023,B4:B253,"&lt;="&amp;46387)</f>
        <v>0</v>
      </c>
      <c r="J254" s="33"/>
      <c r="K254" s="34" t="n">
        <f aca="false">SUMIFS(K4:K253,B4:B253,"&gt;="&amp;46023,B4:B253,"&lt;="&amp;46387)</f>
        <v>0</v>
      </c>
      <c r="L254" s="34" t="n">
        <f aca="false">SUMIFS(L4:L253,B4:B253,"&gt;="&amp;46023,B4:B253,"&lt;="&amp;46387)</f>
        <v>0</v>
      </c>
      <c r="M254" s="33"/>
      <c r="N254" s="33"/>
      <c r="O254" s="33"/>
      <c r="P254" s="33"/>
      <c r="Q254" s="33"/>
      <c r="R254" s="33"/>
      <c r="S254" s="33"/>
      <c r="T254" s="33"/>
    </row>
  </sheetData>
  <sheetProtection sheet="true" formatColumns="false" formatRows="false" sort="false" autoFilter="false"/>
  <dataValidations count="9">
    <dataValidation allowBlank="true" error="This tracker is for tax year 2026. Enter a 2026 date." errorStyle="stop" errorTitle="Out of tax year" operator="between" prompt="Enter a date in 2026 (01/01/2026 - 12/31/2026)." promptTitle="CY2026 date" showDropDown="false" showErrorMessage="true" showInputMessage="true" sqref="B4:B253" type="date">
      <formula1>46023</formula1>
      <formula2>46387</formula2>
    </dataValidation>
    <dataValidation allowBlank="true" error="Enter a valid calendar date." errorStyle="stop" errorTitle="Not a date" operator="greaterThan" showDropDown="false" showErrorMessage="true" showInputMessage="false" sqref="D4:D253" type="date">
      <formula1>1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G4:G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H4:H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I4:I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J4:J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K4:K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N4:N253" type="list">
      <formula1>"Yes,No"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O4:O253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3" min="2" style="0" width="13"/>
    <col collapsed="false" customWidth="true" hidden="false" outlineLevel="0" max="4" min="4" style="0" width="20"/>
    <col collapsed="false" customWidth="true" hidden="false" outlineLevel="0" max="6" min="5" style="0" width="12"/>
    <col collapsed="false" customWidth="true" hidden="false" outlineLevel="0" max="7" min="7" style="0" width="11"/>
    <col collapsed="false" customWidth="true" hidden="false" outlineLevel="0" max="8" min="8" style="0" width="10"/>
    <col collapsed="false" customWidth="true" hidden="false" outlineLevel="0" max="9" min="9" style="0" width="12"/>
    <col collapsed="false" customWidth="true" hidden="false" outlineLevel="0" max="10" min="10" style="0" width="13"/>
    <col collapsed="false" customWidth="true" hidden="false" outlineLevel="0" max="11" min="11" style="0" width="12"/>
    <col collapsed="false" customWidth="true" hidden="false" outlineLevel="0" max="12" min="12" style="0" width="16"/>
    <col collapsed="false" customWidth="true" hidden="false" outlineLevel="0" max="13" min="13" style="0" width="14"/>
    <col collapsed="false" customWidth="true" hidden="false" outlineLevel="0" max="14" min="14" style="0" width="12"/>
    <col collapsed="false" customWidth="true" hidden="false" outlineLevel="0" max="15" min="15" style="0" width="14"/>
    <col collapsed="false" customWidth="true" hidden="false" outlineLevel="0" max="16" min="16" style="0" width="11"/>
    <col collapsed="false" customWidth="true" hidden="false" outlineLevel="0" max="18" min="17" style="0" width="12"/>
    <col collapsed="false" customWidth="true" hidden="false" outlineLevel="0" max="19" min="19" style="0" width="14"/>
    <col collapsed="false" customWidth="true" hidden="false" outlineLevel="0" max="20" min="20" style="0" width="20"/>
  </cols>
  <sheetData>
    <row r="1" customFormat="false" ht="17.35" hidden="false" customHeight="false" outlineLevel="0" collapsed="false">
      <c r="A1" s="36" t="s">
        <v>170</v>
      </c>
    </row>
    <row r="2" customFormat="false" ht="688.3" hidden="false" customHeight="false" outlineLevel="0" collapsed="false">
      <c r="A2" s="20" t="s">
        <v>171</v>
      </c>
    </row>
    <row r="3" customFormat="false" ht="31.95" hidden="false" customHeight="false" outlineLevel="0" collapsed="false">
      <c r="A3" s="26" t="s">
        <v>116</v>
      </c>
      <c r="B3" s="26" t="s">
        <v>136</v>
      </c>
      <c r="C3" s="26" t="s">
        <v>137</v>
      </c>
      <c r="D3" s="26" t="s">
        <v>172</v>
      </c>
      <c r="E3" s="26" t="s">
        <v>173</v>
      </c>
      <c r="F3" s="26" t="s">
        <v>174</v>
      </c>
      <c r="G3" s="26" t="s">
        <v>175</v>
      </c>
      <c r="H3" s="26" t="s">
        <v>160</v>
      </c>
      <c r="I3" s="26" t="s">
        <v>176</v>
      </c>
      <c r="J3" s="26" t="s">
        <v>177</v>
      </c>
      <c r="K3" s="26" t="s">
        <v>178</v>
      </c>
      <c r="L3" s="26" t="s">
        <v>179</v>
      </c>
      <c r="M3" s="26" t="s">
        <v>144</v>
      </c>
      <c r="N3" s="26" t="s">
        <v>180</v>
      </c>
      <c r="O3" s="26" t="s">
        <v>181</v>
      </c>
      <c r="P3" s="26" t="s">
        <v>182</v>
      </c>
      <c r="Q3" s="26" t="s">
        <v>183</v>
      </c>
      <c r="R3" s="26" t="s">
        <v>184</v>
      </c>
      <c r="S3" s="26" t="s">
        <v>131</v>
      </c>
      <c r="T3" s="26" t="s">
        <v>132</v>
      </c>
    </row>
    <row r="4" customFormat="false" ht="15" hidden="false" customHeight="false" outlineLevel="0" collapsed="false">
      <c r="A4" s="27" t="n">
        <v>1</v>
      </c>
      <c r="B4" s="28"/>
      <c r="C4" s="29"/>
      <c r="D4" s="29"/>
      <c r="E4" s="29"/>
      <c r="F4" s="39"/>
      <c r="G4" s="30"/>
      <c r="H4" s="30"/>
      <c r="I4" s="31" t="str">
        <f aca="false">IF($B4="","",F4*G4)</f>
        <v/>
      </c>
      <c r="J4" s="30"/>
      <c r="K4" s="31" t="str">
        <f aca="false">IF($B4="","",J4-I4-H4)</f>
        <v/>
      </c>
      <c r="L4" s="29"/>
      <c r="M4" s="29"/>
      <c r="N4" s="30"/>
      <c r="O4" s="31" t="str">
        <f aca="false">IF($B4="","",IF(M4="Open - marked",N4-I4,0))</f>
        <v/>
      </c>
      <c r="P4" s="29"/>
      <c r="Q4" s="29"/>
      <c r="R4" s="29"/>
      <c r="S4" s="32" t="str">
        <f aca="false">IF($B4="","",IF(OR(NOT(ISNUMBER(B4)),B4&lt;46023,B4&gt;46387),"OUT OF 2026","OK"))</f>
        <v/>
      </c>
      <c r="T4" s="29"/>
    </row>
    <row r="5" customFormat="false" ht="15" hidden="false" customHeight="false" outlineLevel="0" collapsed="false">
      <c r="A5" s="27" t="n">
        <v>2</v>
      </c>
      <c r="B5" s="28"/>
      <c r="C5" s="29"/>
      <c r="D5" s="29"/>
      <c r="E5" s="29"/>
      <c r="F5" s="39"/>
      <c r="G5" s="30"/>
      <c r="H5" s="30"/>
      <c r="I5" s="31" t="str">
        <f aca="false">IF($B5="","",F5*G5)</f>
        <v/>
      </c>
      <c r="J5" s="30"/>
      <c r="K5" s="31" t="str">
        <f aca="false">IF($B5="","",J5-I5-H5)</f>
        <v/>
      </c>
      <c r="L5" s="29"/>
      <c r="M5" s="29"/>
      <c r="N5" s="30"/>
      <c r="O5" s="31" t="str">
        <f aca="false">IF($B5="","",IF(M5="Open - marked",N5-I5,0))</f>
        <v/>
      </c>
      <c r="P5" s="29"/>
      <c r="Q5" s="29"/>
      <c r="R5" s="29"/>
      <c r="S5" s="32" t="str">
        <f aca="false">IF($B5="","",IF(OR(NOT(ISNUMBER(B5)),B5&lt;46023,B5&gt;46387),"OUT OF 2026","OK"))</f>
        <v/>
      </c>
      <c r="T5" s="29"/>
    </row>
    <row r="6" customFormat="false" ht="15" hidden="false" customHeight="false" outlineLevel="0" collapsed="false">
      <c r="A6" s="27" t="n">
        <v>3</v>
      </c>
      <c r="B6" s="28"/>
      <c r="C6" s="29"/>
      <c r="D6" s="29"/>
      <c r="E6" s="29"/>
      <c r="F6" s="39"/>
      <c r="G6" s="30"/>
      <c r="H6" s="30"/>
      <c r="I6" s="31" t="str">
        <f aca="false">IF($B6="","",F6*G6)</f>
        <v/>
      </c>
      <c r="J6" s="30"/>
      <c r="K6" s="31" t="str">
        <f aca="false">IF($B6="","",J6-I6-H6)</f>
        <v/>
      </c>
      <c r="L6" s="29"/>
      <c r="M6" s="29"/>
      <c r="N6" s="30"/>
      <c r="O6" s="31" t="str">
        <f aca="false">IF($B6="","",IF(M6="Open - marked",N6-I6,0))</f>
        <v/>
      </c>
      <c r="P6" s="29"/>
      <c r="Q6" s="29"/>
      <c r="R6" s="29"/>
      <c r="S6" s="32" t="str">
        <f aca="false">IF($B6="","",IF(OR(NOT(ISNUMBER(B6)),B6&lt;46023,B6&gt;46387),"OUT OF 2026","OK"))</f>
        <v/>
      </c>
      <c r="T6" s="29"/>
    </row>
    <row r="7" customFormat="false" ht="15" hidden="false" customHeight="false" outlineLevel="0" collapsed="false">
      <c r="A7" s="27" t="n">
        <v>4</v>
      </c>
      <c r="B7" s="28"/>
      <c r="C7" s="29"/>
      <c r="D7" s="29"/>
      <c r="E7" s="29"/>
      <c r="F7" s="39"/>
      <c r="G7" s="30"/>
      <c r="H7" s="30"/>
      <c r="I7" s="31" t="str">
        <f aca="false">IF($B7="","",F7*G7)</f>
        <v/>
      </c>
      <c r="J7" s="30"/>
      <c r="K7" s="31" t="str">
        <f aca="false">IF($B7="","",J7-I7-H7)</f>
        <v/>
      </c>
      <c r="L7" s="29"/>
      <c r="M7" s="29"/>
      <c r="N7" s="30"/>
      <c r="O7" s="31" t="str">
        <f aca="false">IF($B7="","",IF(M7="Open - marked",N7-I7,0))</f>
        <v/>
      </c>
      <c r="P7" s="29"/>
      <c r="Q7" s="29"/>
      <c r="R7" s="29"/>
      <c r="S7" s="32" t="str">
        <f aca="false">IF($B7="","",IF(OR(NOT(ISNUMBER(B7)),B7&lt;46023,B7&gt;46387),"OUT OF 2026","OK"))</f>
        <v/>
      </c>
      <c r="T7" s="29"/>
    </row>
    <row r="8" customFormat="false" ht="15" hidden="false" customHeight="false" outlineLevel="0" collapsed="false">
      <c r="A8" s="27" t="n">
        <v>5</v>
      </c>
      <c r="B8" s="28"/>
      <c r="C8" s="29"/>
      <c r="D8" s="29"/>
      <c r="E8" s="29"/>
      <c r="F8" s="39"/>
      <c r="G8" s="30"/>
      <c r="H8" s="30"/>
      <c r="I8" s="31" t="str">
        <f aca="false">IF($B8="","",F8*G8)</f>
        <v/>
      </c>
      <c r="J8" s="30"/>
      <c r="K8" s="31" t="str">
        <f aca="false">IF($B8="","",J8-I8-H8)</f>
        <v/>
      </c>
      <c r="L8" s="29"/>
      <c r="M8" s="29"/>
      <c r="N8" s="30"/>
      <c r="O8" s="31" t="str">
        <f aca="false">IF($B8="","",IF(M8="Open - marked",N8-I8,0))</f>
        <v/>
      </c>
      <c r="P8" s="29"/>
      <c r="Q8" s="29"/>
      <c r="R8" s="29"/>
      <c r="S8" s="32" t="str">
        <f aca="false">IF($B8="","",IF(OR(NOT(ISNUMBER(B8)),B8&lt;46023,B8&gt;46387),"OUT OF 2026","OK"))</f>
        <v/>
      </c>
      <c r="T8" s="29"/>
    </row>
    <row r="9" customFormat="false" ht="15" hidden="false" customHeight="false" outlineLevel="0" collapsed="false">
      <c r="A9" s="27" t="n">
        <v>6</v>
      </c>
      <c r="B9" s="28"/>
      <c r="C9" s="29"/>
      <c r="D9" s="29"/>
      <c r="E9" s="29"/>
      <c r="F9" s="39"/>
      <c r="G9" s="30"/>
      <c r="H9" s="30"/>
      <c r="I9" s="31" t="str">
        <f aca="false">IF($B9="","",F9*G9)</f>
        <v/>
      </c>
      <c r="J9" s="30"/>
      <c r="K9" s="31" t="str">
        <f aca="false">IF($B9="","",J9-I9-H9)</f>
        <v/>
      </c>
      <c r="L9" s="29"/>
      <c r="M9" s="29"/>
      <c r="N9" s="30"/>
      <c r="O9" s="31" t="str">
        <f aca="false">IF($B9="","",IF(M9="Open - marked",N9-I9,0))</f>
        <v/>
      </c>
      <c r="P9" s="29"/>
      <c r="Q9" s="29"/>
      <c r="R9" s="29"/>
      <c r="S9" s="32" t="str">
        <f aca="false">IF($B9="","",IF(OR(NOT(ISNUMBER(B9)),B9&lt;46023,B9&gt;46387),"OUT OF 2026","OK"))</f>
        <v/>
      </c>
      <c r="T9" s="29"/>
    </row>
    <row r="10" customFormat="false" ht="15" hidden="false" customHeight="false" outlineLevel="0" collapsed="false">
      <c r="A10" s="27" t="n">
        <v>7</v>
      </c>
      <c r="B10" s="28"/>
      <c r="C10" s="29"/>
      <c r="D10" s="29"/>
      <c r="E10" s="29"/>
      <c r="F10" s="39"/>
      <c r="G10" s="30"/>
      <c r="H10" s="30"/>
      <c r="I10" s="31" t="str">
        <f aca="false">IF($B10="","",F10*G10)</f>
        <v/>
      </c>
      <c r="J10" s="30"/>
      <c r="K10" s="31" t="str">
        <f aca="false">IF($B10="","",J10-I10-H10)</f>
        <v/>
      </c>
      <c r="L10" s="29"/>
      <c r="M10" s="29"/>
      <c r="N10" s="30"/>
      <c r="O10" s="31" t="str">
        <f aca="false">IF($B10="","",IF(M10="Open - marked",N10-I10,0))</f>
        <v/>
      </c>
      <c r="P10" s="29"/>
      <c r="Q10" s="29"/>
      <c r="R10" s="29"/>
      <c r="S10" s="32" t="str">
        <f aca="false">IF($B10="","",IF(OR(NOT(ISNUMBER(B10)),B10&lt;46023,B10&gt;46387),"OUT OF 2026","OK"))</f>
        <v/>
      </c>
      <c r="T10" s="29"/>
    </row>
    <row r="11" customFormat="false" ht="15" hidden="false" customHeight="false" outlineLevel="0" collapsed="false">
      <c r="A11" s="27" t="n">
        <v>8</v>
      </c>
      <c r="B11" s="28"/>
      <c r="C11" s="29"/>
      <c r="D11" s="29"/>
      <c r="E11" s="29"/>
      <c r="F11" s="39"/>
      <c r="G11" s="30"/>
      <c r="H11" s="30"/>
      <c r="I11" s="31" t="str">
        <f aca="false">IF($B11="","",F11*G11)</f>
        <v/>
      </c>
      <c r="J11" s="30"/>
      <c r="K11" s="31" t="str">
        <f aca="false">IF($B11="","",J11-I11-H11)</f>
        <v/>
      </c>
      <c r="L11" s="29"/>
      <c r="M11" s="29"/>
      <c r="N11" s="30"/>
      <c r="O11" s="31" t="str">
        <f aca="false">IF($B11="","",IF(M11="Open - marked",N11-I11,0))</f>
        <v/>
      </c>
      <c r="P11" s="29"/>
      <c r="Q11" s="29"/>
      <c r="R11" s="29"/>
      <c r="S11" s="32" t="str">
        <f aca="false">IF($B11="","",IF(OR(NOT(ISNUMBER(B11)),B11&lt;46023,B11&gt;46387),"OUT OF 2026","OK"))</f>
        <v/>
      </c>
      <c r="T11" s="29"/>
    </row>
    <row r="12" customFormat="false" ht="15" hidden="false" customHeight="false" outlineLevel="0" collapsed="false">
      <c r="A12" s="27" t="n">
        <v>9</v>
      </c>
      <c r="B12" s="28"/>
      <c r="C12" s="29"/>
      <c r="D12" s="29"/>
      <c r="E12" s="29"/>
      <c r="F12" s="39"/>
      <c r="G12" s="30"/>
      <c r="H12" s="30"/>
      <c r="I12" s="31" t="str">
        <f aca="false">IF($B12="","",F12*G12)</f>
        <v/>
      </c>
      <c r="J12" s="30"/>
      <c r="K12" s="31" t="str">
        <f aca="false">IF($B12="","",J12-I12-H12)</f>
        <v/>
      </c>
      <c r="L12" s="29"/>
      <c r="M12" s="29"/>
      <c r="N12" s="30"/>
      <c r="O12" s="31" t="str">
        <f aca="false">IF($B12="","",IF(M12="Open - marked",N12-I12,0))</f>
        <v/>
      </c>
      <c r="P12" s="29"/>
      <c r="Q12" s="29"/>
      <c r="R12" s="29"/>
      <c r="S12" s="32" t="str">
        <f aca="false">IF($B12="","",IF(OR(NOT(ISNUMBER(B12)),B12&lt;46023,B12&gt;46387),"OUT OF 2026","OK"))</f>
        <v/>
      </c>
      <c r="T12" s="29"/>
    </row>
    <row r="13" customFormat="false" ht="15" hidden="false" customHeight="false" outlineLevel="0" collapsed="false">
      <c r="A13" s="27" t="n">
        <v>10</v>
      </c>
      <c r="B13" s="28"/>
      <c r="C13" s="29"/>
      <c r="D13" s="29"/>
      <c r="E13" s="29"/>
      <c r="F13" s="39"/>
      <c r="G13" s="30"/>
      <c r="H13" s="30"/>
      <c r="I13" s="31" t="str">
        <f aca="false">IF($B13="","",F13*G13)</f>
        <v/>
      </c>
      <c r="J13" s="30"/>
      <c r="K13" s="31" t="str">
        <f aca="false">IF($B13="","",J13-I13-H13)</f>
        <v/>
      </c>
      <c r="L13" s="29"/>
      <c r="M13" s="29"/>
      <c r="N13" s="30"/>
      <c r="O13" s="31" t="str">
        <f aca="false">IF($B13="","",IF(M13="Open - marked",N13-I13,0))</f>
        <v/>
      </c>
      <c r="P13" s="29"/>
      <c r="Q13" s="29"/>
      <c r="R13" s="29"/>
      <c r="S13" s="32" t="str">
        <f aca="false">IF($B13="","",IF(OR(NOT(ISNUMBER(B13)),B13&lt;46023,B13&gt;46387),"OUT OF 2026","OK"))</f>
        <v/>
      </c>
      <c r="T13" s="29"/>
    </row>
    <row r="14" customFormat="false" ht="15" hidden="false" customHeight="false" outlineLevel="0" collapsed="false">
      <c r="A14" s="27" t="n">
        <v>11</v>
      </c>
      <c r="B14" s="28"/>
      <c r="C14" s="29"/>
      <c r="D14" s="29"/>
      <c r="E14" s="29"/>
      <c r="F14" s="39"/>
      <c r="G14" s="30"/>
      <c r="H14" s="30"/>
      <c r="I14" s="31" t="str">
        <f aca="false">IF($B14="","",F14*G14)</f>
        <v/>
      </c>
      <c r="J14" s="30"/>
      <c r="K14" s="31" t="str">
        <f aca="false">IF($B14="","",J14-I14-H14)</f>
        <v/>
      </c>
      <c r="L14" s="29"/>
      <c r="M14" s="29"/>
      <c r="N14" s="30"/>
      <c r="O14" s="31" t="str">
        <f aca="false">IF($B14="","",IF(M14="Open - marked",N14-I14,0))</f>
        <v/>
      </c>
      <c r="P14" s="29"/>
      <c r="Q14" s="29"/>
      <c r="R14" s="29"/>
      <c r="S14" s="32" t="str">
        <f aca="false">IF($B14="","",IF(OR(NOT(ISNUMBER(B14)),B14&lt;46023,B14&gt;46387),"OUT OF 2026","OK"))</f>
        <v/>
      </c>
      <c r="T14" s="29"/>
    </row>
    <row r="15" customFormat="false" ht="15" hidden="false" customHeight="false" outlineLevel="0" collapsed="false">
      <c r="A15" s="27" t="n">
        <v>12</v>
      </c>
      <c r="B15" s="28"/>
      <c r="C15" s="29"/>
      <c r="D15" s="29"/>
      <c r="E15" s="29"/>
      <c r="F15" s="39"/>
      <c r="G15" s="30"/>
      <c r="H15" s="30"/>
      <c r="I15" s="31" t="str">
        <f aca="false">IF($B15="","",F15*G15)</f>
        <v/>
      </c>
      <c r="J15" s="30"/>
      <c r="K15" s="31" t="str">
        <f aca="false">IF($B15="","",J15-I15-H15)</f>
        <v/>
      </c>
      <c r="L15" s="29"/>
      <c r="M15" s="29"/>
      <c r="N15" s="30"/>
      <c r="O15" s="31" t="str">
        <f aca="false">IF($B15="","",IF(M15="Open - marked",N15-I15,0))</f>
        <v/>
      </c>
      <c r="P15" s="29"/>
      <c r="Q15" s="29"/>
      <c r="R15" s="29"/>
      <c r="S15" s="32" t="str">
        <f aca="false">IF($B15="","",IF(OR(NOT(ISNUMBER(B15)),B15&lt;46023,B15&gt;46387),"OUT OF 2026","OK"))</f>
        <v/>
      </c>
      <c r="T15" s="29"/>
    </row>
    <row r="16" customFormat="false" ht="15" hidden="false" customHeight="false" outlineLevel="0" collapsed="false">
      <c r="A16" s="27" t="n">
        <v>13</v>
      </c>
      <c r="B16" s="28"/>
      <c r="C16" s="29"/>
      <c r="D16" s="29"/>
      <c r="E16" s="29"/>
      <c r="F16" s="39"/>
      <c r="G16" s="30"/>
      <c r="H16" s="30"/>
      <c r="I16" s="31" t="str">
        <f aca="false">IF($B16="","",F16*G16)</f>
        <v/>
      </c>
      <c r="J16" s="30"/>
      <c r="K16" s="31" t="str">
        <f aca="false">IF($B16="","",J16-I16-H16)</f>
        <v/>
      </c>
      <c r="L16" s="29"/>
      <c r="M16" s="29"/>
      <c r="N16" s="30"/>
      <c r="O16" s="31" t="str">
        <f aca="false">IF($B16="","",IF(M16="Open - marked",N16-I16,0))</f>
        <v/>
      </c>
      <c r="P16" s="29"/>
      <c r="Q16" s="29"/>
      <c r="R16" s="29"/>
      <c r="S16" s="32" t="str">
        <f aca="false">IF($B16="","",IF(OR(NOT(ISNUMBER(B16)),B16&lt;46023,B16&gt;46387),"OUT OF 2026","OK"))</f>
        <v/>
      </c>
      <c r="T16" s="29"/>
    </row>
    <row r="17" customFormat="false" ht="15" hidden="false" customHeight="false" outlineLevel="0" collapsed="false">
      <c r="A17" s="27" t="n">
        <v>14</v>
      </c>
      <c r="B17" s="28"/>
      <c r="C17" s="29"/>
      <c r="D17" s="29"/>
      <c r="E17" s="29"/>
      <c r="F17" s="39"/>
      <c r="G17" s="30"/>
      <c r="H17" s="30"/>
      <c r="I17" s="31" t="str">
        <f aca="false">IF($B17="","",F17*G17)</f>
        <v/>
      </c>
      <c r="J17" s="30"/>
      <c r="K17" s="31" t="str">
        <f aca="false">IF($B17="","",J17-I17-H17)</f>
        <v/>
      </c>
      <c r="L17" s="29"/>
      <c r="M17" s="29"/>
      <c r="N17" s="30"/>
      <c r="O17" s="31" t="str">
        <f aca="false">IF($B17="","",IF(M17="Open - marked",N17-I17,0))</f>
        <v/>
      </c>
      <c r="P17" s="29"/>
      <c r="Q17" s="29"/>
      <c r="R17" s="29"/>
      <c r="S17" s="32" t="str">
        <f aca="false">IF($B17="","",IF(OR(NOT(ISNUMBER(B17)),B17&lt;46023,B17&gt;46387),"OUT OF 2026","OK"))</f>
        <v/>
      </c>
      <c r="T17" s="29"/>
    </row>
    <row r="18" customFormat="false" ht="15" hidden="false" customHeight="false" outlineLevel="0" collapsed="false">
      <c r="A18" s="27" t="n">
        <v>15</v>
      </c>
      <c r="B18" s="28"/>
      <c r="C18" s="29"/>
      <c r="D18" s="29"/>
      <c r="E18" s="29"/>
      <c r="F18" s="39"/>
      <c r="G18" s="30"/>
      <c r="H18" s="30"/>
      <c r="I18" s="31" t="str">
        <f aca="false">IF($B18="","",F18*G18)</f>
        <v/>
      </c>
      <c r="J18" s="30"/>
      <c r="K18" s="31" t="str">
        <f aca="false">IF($B18="","",J18-I18-H18)</f>
        <v/>
      </c>
      <c r="L18" s="29"/>
      <c r="M18" s="29"/>
      <c r="N18" s="30"/>
      <c r="O18" s="31" t="str">
        <f aca="false">IF($B18="","",IF(M18="Open - marked",N18-I18,0))</f>
        <v/>
      </c>
      <c r="P18" s="29"/>
      <c r="Q18" s="29"/>
      <c r="R18" s="29"/>
      <c r="S18" s="32" t="str">
        <f aca="false">IF($B18="","",IF(OR(NOT(ISNUMBER(B18)),B18&lt;46023,B18&gt;46387),"OUT OF 2026","OK"))</f>
        <v/>
      </c>
      <c r="T18" s="29"/>
    </row>
    <row r="19" customFormat="false" ht="15" hidden="false" customHeight="false" outlineLevel="0" collapsed="false">
      <c r="A19" s="27" t="n">
        <v>16</v>
      </c>
      <c r="B19" s="28"/>
      <c r="C19" s="29"/>
      <c r="D19" s="29"/>
      <c r="E19" s="29"/>
      <c r="F19" s="39"/>
      <c r="G19" s="30"/>
      <c r="H19" s="30"/>
      <c r="I19" s="31" t="str">
        <f aca="false">IF($B19="","",F19*G19)</f>
        <v/>
      </c>
      <c r="J19" s="30"/>
      <c r="K19" s="31" t="str">
        <f aca="false">IF($B19="","",J19-I19-H19)</f>
        <v/>
      </c>
      <c r="L19" s="29"/>
      <c r="M19" s="29"/>
      <c r="N19" s="30"/>
      <c r="O19" s="31" t="str">
        <f aca="false">IF($B19="","",IF(M19="Open - marked",N19-I19,0))</f>
        <v/>
      </c>
      <c r="P19" s="29"/>
      <c r="Q19" s="29"/>
      <c r="R19" s="29"/>
      <c r="S19" s="32" t="str">
        <f aca="false">IF($B19="","",IF(OR(NOT(ISNUMBER(B19)),B19&lt;46023,B19&gt;46387),"OUT OF 2026","OK"))</f>
        <v/>
      </c>
      <c r="T19" s="29"/>
    </row>
    <row r="20" customFormat="false" ht="15" hidden="false" customHeight="false" outlineLevel="0" collapsed="false">
      <c r="A20" s="27" t="n">
        <v>17</v>
      </c>
      <c r="B20" s="28"/>
      <c r="C20" s="29"/>
      <c r="D20" s="29"/>
      <c r="E20" s="29"/>
      <c r="F20" s="39"/>
      <c r="G20" s="30"/>
      <c r="H20" s="30"/>
      <c r="I20" s="31" t="str">
        <f aca="false">IF($B20="","",F20*G20)</f>
        <v/>
      </c>
      <c r="J20" s="30"/>
      <c r="K20" s="31" t="str">
        <f aca="false">IF($B20="","",J20-I20-H20)</f>
        <v/>
      </c>
      <c r="L20" s="29"/>
      <c r="M20" s="29"/>
      <c r="N20" s="30"/>
      <c r="O20" s="31" t="str">
        <f aca="false">IF($B20="","",IF(M20="Open - marked",N20-I20,0))</f>
        <v/>
      </c>
      <c r="P20" s="29"/>
      <c r="Q20" s="29"/>
      <c r="R20" s="29"/>
      <c r="S20" s="32" t="str">
        <f aca="false">IF($B20="","",IF(OR(NOT(ISNUMBER(B20)),B20&lt;46023,B20&gt;46387),"OUT OF 2026","OK"))</f>
        <v/>
      </c>
      <c r="T20" s="29"/>
    </row>
    <row r="21" customFormat="false" ht="15" hidden="false" customHeight="false" outlineLevel="0" collapsed="false">
      <c r="A21" s="27" t="n">
        <v>18</v>
      </c>
      <c r="B21" s="28"/>
      <c r="C21" s="29"/>
      <c r="D21" s="29"/>
      <c r="E21" s="29"/>
      <c r="F21" s="39"/>
      <c r="G21" s="30"/>
      <c r="H21" s="30"/>
      <c r="I21" s="31" t="str">
        <f aca="false">IF($B21="","",F21*G21)</f>
        <v/>
      </c>
      <c r="J21" s="30"/>
      <c r="K21" s="31" t="str">
        <f aca="false">IF($B21="","",J21-I21-H21)</f>
        <v/>
      </c>
      <c r="L21" s="29"/>
      <c r="M21" s="29"/>
      <c r="N21" s="30"/>
      <c r="O21" s="31" t="str">
        <f aca="false">IF($B21="","",IF(M21="Open - marked",N21-I21,0))</f>
        <v/>
      </c>
      <c r="P21" s="29"/>
      <c r="Q21" s="29"/>
      <c r="R21" s="29"/>
      <c r="S21" s="32" t="str">
        <f aca="false">IF($B21="","",IF(OR(NOT(ISNUMBER(B21)),B21&lt;46023,B21&gt;46387),"OUT OF 2026","OK"))</f>
        <v/>
      </c>
      <c r="T21" s="29"/>
    </row>
    <row r="22" customFormat="false" ht="15" hidden="false" customHeight="false" outlineLevel="0" collapsed="false">
      <c r="A22" s="27" t="n">
        <v>19</v>
      </c>
      <c r="B22" s="28"/>
      <c r="C22" s="29"/>
      <c r="D22" s="29"/>
      <c r="E22" s="29"/>
      <c r="F22" s="39"/>
      <c r="G22" s="30"/>
      <c r="H22" s="30"/>
      <c r="I22" s="31" t="str">
        <f aca="false">IF($B22="","",F22*G22)</f>
        <v/>
      </c>
      <c r="J22" s="30"/>
      <c r="K22" s="31" t="str">
        <f aca="false">IF($B22="","",J22-I22-H22)</f>
        <v/>
      </c>
      <c r="L22" s="29"/>
      <c r="M22" s="29"/>
      <c r="N22" s="30"/>
      <c r="O22" s="31" t="str">
        <f aca="false">IF($B22="","",IF(M22="Open - marked",N22-I22,0))</f>
        <v/>
      </c>
      <c r="P22" s="29"/>
      <c r="Q22" s="29"/>
      <c r="R22" s="29"/>
      <c r="S22" s="32" t="str">
        <f aca="false">IF($B22="","",IF(OR(NOT(ISNUMBER(B22)),B22&lt;46023,B22&gt;46387),"OUT OF 2026","OK"))</f>
        <v/>
      </c>
      <c r="T22" s="29"/>
    </row>
    <row r="23" customFormat="false" ht="15" hidden="false" customHeight="false" outlineLevel="0" collapsed="false">
      <c r="A23" s="27" t="n">
        <v>20</v>
      </c>
      <c r="B23" s="28"/>
      <c r="C23" s="29"/>
      <c r="D23" s="29"/>
      <c r="E23" s="29"/>
      <c r="F23" s="39"/>
      <c r="G23" s="30"/>
      <c r="H23" s="30"/>
      <c r="I23" s="31" t="str">
        <f aca="false">IF($B23="","",F23*G23)</f>
        <v/>
      </c>
      <c r="J23" s="30"/>
      <c r="K23" s="31" t="str">
        <f aca="false">IF($B23="","",J23-I23-H23)</f>
        <v/>
      </c>
      <c r="L23" s="29"/>
      <c r="M23" s="29"/>
      <c r="N23" s="30"/>
      <c r="O23" s="31" t="str">
        <f aca="false">IF($B23="","",IF(M23="Open - marked",N23-I23,0))</f>
        <v/>
      </c>
      <c r="P23" s="29"/>
      <c r="Q23" s="29"/>
      <c r="R23" s="29"/>
      <c r="S23" s="32" t="str">
        <f aca="false">IF($B23="","",IF(OR(NOT(ISNUMBER(B23)),B23&lt;46023,B23&gt;46387),"OUT OF 2026","OK"))</f>
        <v/>
      </c>
      <c r="T23" s="29"/>
    </row>
    <row r="24" customFormat="false" ht="15" hidden="false" customHeight="false" outlineLevel="0" collapsed="false">
      <c r="A24" s="27" t="n">
        <v>21</v>
      </c>
      <c r="B24" s="28"/>
      <c r="C24" s="29"/>
      <c r="D24" s="29"/>
      <c r="E24" s="29"/>
      <c r="F24" s="39"/>
      <c r="G24" s="30"/>
      <c r="H24" s="30"/>
      <c r="I24" s="31" t="str">
        <f aca="false">IF($B24="","",F24*G24)</f>
        <v/>
      </c>
      <c r="J24" s="30"/>
      <c r="K24" s="31" t="str">
        <f aca="false">IF($B24="","",J24-I24-H24)</f>
        <v/>
      </c>
      <c r="L24" s="29"/>
      <c r="M24" s="29"/>
      <c r="N24" s="30"/>
      <c r="O24" s="31" t="str">
        <f aca="false">IF($B24="","",IF(M24="Open - marked",N24-I24,0))</f>
        <v/>
      </c>
      <c r="P24" s="29"/>
      <c r="Q24" s="29"/>
      <c r="R24" s="29"/>
      <c r="S24" s="32" t="str">
        <f aca="false">IF($B24="","",IF(OR(NOT(ISNUMBER(B24)),B24&lt;46023,B24&gt;46387),"OUT OF 2026","OK"))</f>
        <v/>
      </c>
      <c r="T24" s="29"/>
    </row>
    <row r="25" customFormat="false" ht="15" hidden="false" customHeight="false" outlineLevel="0" collapsed="false">
      <c r="A25" s="27" t="n">
        <v>22</v>
      </c>
      <c r="B25" s="28"/>
      <c r="C25" s="29"/>
      <c r="D25" s="29"/>
      <c r="E25" s="29"/>
      <c r="F25" s="39"/>
      <c r="G25" s="30"/>
      <c r="H25" s="30"/>
      <c r="I25" s="31" t="str">
        <f aca="false">IF($B25="","",F25*G25)</f>
        <v/>
      </c>
      <c r="J25" s="30"/>
      <c r="K25" s="31" t="str">
        <f aca="false">IF($B25="","",J25-I25-H25)</f>
        <v/>
      </c>
      <c r="L25" s="29"/>
      <c r="M25" s="29"/>
      <c r="N25" s="30"/>
      <c r="O25" s="31" t="str">
        <f aca="false">IF($B25="","",IF(M25="Open - marked",N25-I25,0))</f>
        <v/>
      </c>
      <c r="P25" s="29"/>
      <c r="Q25" s="29"/>
      <c r="R25" s="29"/>
      <c r="S25" s="32" t="str">
        <f aca="false">IF($B25="","",IF(OR(NOT(ISNUMBER(B25)),B25&lt;46023,B25&gt;46387),"OUT OF 2026","OK"))</f>
        <v/>
      </c>
      <c r="T25" s="29"/>
    </row>
    <row r="26" customFormat="false" ht="15" hidden="false" customHeight="false" outlineLevel="0" collapsed="false">
      <c r="A26" s="27" t="n">
        <v>23</v>
      </c>
      <c r="B26" s="28"/>
      <c r="C26" s="29"/>
      <c r="D26" s="29"/>
      <c r="E26" s="29"/>
      <c r="F26" s="39"/>
      <c r="G26" s="30"/>
      <c r="H26" s="30"/>
      <c r="I26" s="31" t="str">
        <f aca="false">IF($B26="","",F26*G26)</f>
        <v/>
      </c>
      <c r="J26" s="30"/>
      <c r="K26" s="31" t="str">
        <f aca="false">IF($B26="","",J26-I26-H26)</f>
        <v/>
      </c>
      <c r="L26" s="29"/>
      <c r="M26" s="29"/>
      <c r="N26" s="30"/>
      <c r="O26" s="31" t="str">
        <f aca="false">IF($B26="","",IF(M26="Open - marked",N26-I26,0))</f>
        <v/>
      </c>
      <c r="P26" s="29"/>
      <c r="Q26" s="29"/>
      <c r="R26" s="29"/>
      <c r="S26" s="32" t="str">
        <f aca="false">IF($B26="","",IF(OR(NOT(ISNUMBER(B26)),B26&lt;46023,B26&gt;46387),"OUT OF 2026","OK"))</f>
        <v/>
      </c>
      <c r="T26" s="29"/>
    </row>
    <row r="27" customFormat="false" ht="15" hidden="false" customHeight="false" outlineLevel="0" collapsed="false">
      <c r="A27" s="27" t="n">
        <v>24</v>
      </c>
      <c r="B27" s="28"/>
      <c r="C27" s="29"/>
      <c r="D27" s="29"/>
      <c r="E27" s="29"/>
      <c r="F27" s="39"/>
      <c r="G27" s="30"/>
      <c r="H27" s="30"/>
      <c r="I27" s="31" t="str">
        <f aca="false">IF($B27="","",F27*G27)</f>
        <v/>
      </c>
      <c r="J27" s="30"/>
      <c r="K27" s="31" t="str">
        <f aca="false">IF($B27="","",J27-I27-H27)</f>
        <v/>
      </c>
      <c r="L27" s="29"/>
      <c r="M27" s="29"/>
      <c r="N27" s="30"/>
      <c r="O27" s="31" t="str">
        <f aca="false">IF($B27="","",IF(M27="Open - marked",N27-I27,0))</f>
        <v/>
      </c>
      <c r="P27" s="29"/>
      <c r="Q27" s="29"/>
      <c r="R27" s="29"/>
      <c r="S27" s="32" t="str">
        <f aca="false">IF($B27="","",IF(OR(NOT(ISNUMBER(B27)),B27&lt;46023,B27&gt;46387),"OUT OF 2026","OK"))</f>
        <v/>
      </c>
      <c r="T27" s="29"/>
    </row>
    <row r="28" customFormat="false" ht="15" hidden="false" customHeight="false" outlineLevel="0" collapsed="false">
      <c r="A28" s="27" t="n">
        <v>25</v>
      </c>
      <c r="B28" s="28"/>
      <c r="C28" s="29"/>
      <c r="D28" s="29"/>
      <c r="E28" s="29"/>
      <c r="F28" s="39"/>
      <c r="G28" s="30"/>
      <c r="H28" s="30"/>
      <c r="I28" s="31" t="str">
        <f aca="false">IF($B28="","",F28*G28)</f>
        <v/>
      </c>
      <c r="J28" s="30"/>
      <c r="K28" s="31" t="str">
        <f aca="false">IF($B28="","",J28-I28-H28)</f>
        <v/>
      </c>
      <c r="L28" s="29"/>
      <c r="M28" s="29"/>
      <c r="N28" s="30"/>
      <c r="O28" s="31" t="str">
        <f aca="false">IF($B28="","",IF(M28="Open - marked",N28-I28,0))</f>
        <v/>
      </c>
      <c r="P28" s="29"/>
      <c r="Q28" s="29"/>
      <c r="R28" s="29"/>
      <c r="S28" s="32" t="str">
        <f aca="false">IF($B28="","",IF(OR(NOT(ISNUMBER(B28)),B28&lt;46023,B28&gt;46387),"OUT OF 2026","OK"))</f>
        <v/>
      </c>
      <c r="T28" s="29"/>
    </row>
    <row r="29" customFormat="false" ht="15" hidden="false" customHeight="false" outlineLevel="0" collapsed="false">
      <c r="A29" s="27" t="n">
        <v>26</v>
      </c>
      <c r="B29" s="28"/>
      <c r="C29" s="29"/>
      <c r="D29" s="29"/>
      <c r="E29" s="29"/>
      <c r="F29" s="39"/>
      <c r="G29" s="30"/>
      <c r="H29" s="30"/>
      <c r="I29" s="31" t="str">
        <f aca="false">IF($B29="","",F29*G29)</f>
        <v/>
      </c>
      <c r="J29" s="30"/>
      <c r="K29" s="31" t="str">
        <f aca="false">IF($B29="","",J29-I29-H29)</f>
        <v/>
      </c>
      <c r="L29" s="29"/>
      <c r="M29" s="29"/>
      <c r="N29" s="30"/>
      <c r="O29" s="31" t="str">
        <f aca="false">IF($B29="","",IF(M29="Open - marked",N29-I29,0))</f>
        <v/>
      </c>
      <c r="P29" s="29"/>
      <c r="Q29" s="29"/>
      <c r="R29" s="29"/>
      <c r="S29" s="32" t="str">
        <f aca="false">IF($B29="","",IF(OR(NOT(ISNUMBER(B29)),B29&lt;46023,B29&gt;46387),"OUT OF 2026","OK"))</f>
        <v/>
      </c>
      <c r="T29" s="29"/>
    </row>
    <row r="30" customFormat="false" ht="15" hidden="false" customHeight="false" outlineLevel="0" collapsed="false">
      <c r="A30" s="27" t="n">
        <v>27</v>
      </c>
      <c r="B30" s="28"/>
      <c r="C30" s="29"/>
      <c r="D30" s="29"/>
      <c r="E30" s="29"/>
      <c r="F30" s="39"/>
      <c r="G30" s="30"/>
      <c r="H30" s="30"/>
      <c r="I30" s="31" t="str">
        <f aca="false">IF($B30="","",F30*G30)</f>
        <v/>
      </c>
      <c r="J30" s="30"/>
      <c r="K30" s="31" t="str">
        <f aca="false">IF($B30="","",J30-I30-H30)</f>
        <v/>
      </c>
      <c r="L30" s="29"/>
      <c r="M30" s="29"/>
      <c r="N30" s="30"/>
      <c r="O30" s="31" t="str">
        <f aca="false">IF($B30="","",IF(M30="Open - marked",N30-I30,0))</f>
        <v/>
      </c>
      <c r="P30" s="29"/>
      <c r="Q30" s="29"/>
      <c r="R30" s="29"/>
      <c r="S30" s="32" t="str">
        <f aca="false">IF($B30="","",IF(OR(NOT(ISNUMBER(B30)),B30&lt;46023,B30&gt;46387),"OUT OF 2026","OK"))</f>
        <v/>
      </c>
      <c r="T30" s="29"/>
    </row>
    <row r="31" customFormat="false" ht="15" hidden="false" customHeight="false" outlineLevel="0" collapsed="false">
      <c r="A31" s="27" t="n">
        <v>28</v>
      </c>
      <c r="B31" s="28"/>
      <c r="C31" s="29"/>
      <c r="D31" s="29"/>
      <c r="E31" s="29"/>
      <c r="F31" s="39"/>
      <c r="G31" s="30"/>
      <c r="H31" s="30"/>
      <c r="I31" s="31" t="str">
        <f aca="false">IF($B31="","",F31*G31)</f>
        <v/>
      </c>
      <c r="J31" s="30"/>
      <c r="K31" s="31" t="str">
        <f aca="false">IF($B31="","",J31-I31-H31)</f>
        <v/>
      </c>
      <c r="L31" s="29"/>
      <c r="M31" s="29"/>
      <c r="N31" s="30"/>
      <c r="O31" s="31" t="str">
        <f aca="false">IF($B31="","",IF(M31="Open - marked",N31-I31,0))</f>
        <v/>
      </c>
      <c r="P31" s="29"/>
      <c r="Q31" s="29"/>
      <c r="R31" s="29"/>
      <c r="S31" s="32" t="str">
        <f aca="false">IF($B31="","",IF(OR(NOT(ISNUMBER(B31)),B31&lt;46023,B31&gt;46387),"OUT OF 2026","OK"))</f>
        <v/>
      </c>
      <c r="T31" s="29"/>
    </row>
    <row r="32" customFormat="false" ht="15" hidden="false" customHeight="false" outlineLevel="0" collapsed="false">
      <c r="A32" s="27" t="n">
        <v>29</v>
      </c>
      <c r="B32" s="28"/>
      <c r="C32" s="29"/>
      <c r="D32" s="29"/>
      <c r="E32" s="29"/>
      <c r="F32" s="39"/>
      <c r="G32" s="30"/>
      <c r="H32" s="30"/>
      <c r="I32" s="31" t="str">
        <f aca="false">IF($B32="","",F32*G32)</f>
        <v/>
      </c>
      <c r="J32" s="30"/>
      <c r="K32" s="31" t="str">
        <f aca="false">IF($B32="","",J32-I32-H32)</f>
        <v/>
      </c>
      <c r="L32" s="29"/>
      <c r="M32" s="29"/>
      <c r="N32" s="30"/>
      <c r="O32" s="31" t="str">
        <f aca="false">IF($B32="","",IF(M32="Open - marked",N32-I32,0))</f>
        <v/>
      </c>
      <c r="P32" s="29"/>
      <c r="Q32" s="29"/>
      <c r="R32" s="29"/>
      <c r="S32" s="32" t="str">
        <f aca="false">IF($B32="","",IF(OR(NOT(ISNUMBER(B32)),B32&lt;46023,B32&gt;46387),"OUT OF 2026","OK"))</f>
        <v/>
      </c>
      <c r="T32" s="29"/>
    </row>
    <row r="33" customFormat="false" ht="15" hidden="false" customHeight="false" outlineLevel="0" collapsed="false">
      <c r="A33" s="27" t="n">
        <v>30</v>
      </c>
      <c r="B33" s="28"/>
      <c r="C33" s="29"/>
      <c r="D33" s="29"/>
      <c r="E33" s="29"/>
      <c r="F33" s="39"/>
      <c r="G33" s="30"/>
      <c r="H33" s="30"/>
      <c r="I33" s="31" t="str">
        <f aca="false">IF($B33="","",F33*G33)</f>
        <v/>
      </c>
      <c r="J33" s="30"/>
      <c r="K33" s="31" t="str">
        <f aca="false">IF($B33="","",J33-I33-H33)</f>
        <v/>
      </c>
      <c r="L33" s="29"/>
      <c r="M33" s="29"/>
      <c r="N33" s="30"/>
      <c r="O33" s="31" t="str">
        <f aca="false">IF($B33="","",IF(M33="Open - marked",N33-I33,0))</f>
        <v/>
      </c>
      <c r="P33" s="29"/>
      <c r="Q33" s="29"/>
      <c r="R33" s="29"/>
      <c r="S33" s="32" t="str">
        <f aca="false">IF($B33="","",IF(OR(NOT(ISNUMBER(B33)),B33&lt;46023,B33&gt;46387),"OUT OF 2026","OK"))</f>
        <v/>
      </c>
      <c r="T33" s="29"/>
    </row>
    <row r="34" customFormat="false" ht="15" hidden="false" customHeight="false" outlineLevel="0" collapsed="false">
      <c r="A34" s="27" t="n">
        <v>31</v>
      </c>
      <c r="B34" s="28"/>
      <c r="C34" s="29"/>
      <c r="D34" s="29"/>
      <c r="E34" s="29"/>
      <c r="F34" s="39"/>
      <c r="G34" s="30"/>
      <c r="H34" s="30"/>
      <c r="I34" s="31" t="str">
        <f aca="false">IF($B34="","",F34*G34)</f>
        <v/>
      </c>
      <c r="J34" s="30"/>
      <c r="K34" s="31" t="str">
        <f aca="false">IF($B34="","",J34-I34-H34)</f>
        <v/>
      </c>
      <c r="L34" s="29"/>
      <c r="M34" s="29"/>
      <c r="N34" s="30"/>
      <c r="O34" s="31" t="str">
        <f aca="false">IF($B34="","",IF(M34="Open - marked",N34-I34,0))</f>
        <v/>
      </c>
      <c r="P34" s="29"/>
      <c r="Q34" s="29"/>
      <c r="R34" s="29"/>
      <c r="S34" s="32" t="str">
        <f aca="false">IF($B34="","",IF(OR(NOT(ISNUMBER(B34)),B34&lt;46023,B34&gt;46387),"OUT OF 2026","OK"))</f>
        <v/>
      </c>
      <c r="T34" s="29"/>
    </row>
    <row r="35" customFormat="false" ht="15" hidden="false" customHeight="false" outlineLevel="0" collapsed="false">
      <c r="A35" s="27" t="n">
        <v>32</v>
      </c>
      <c r="B35" s="28"/>
      <c r="C35" s="29"/>
      <c r="D35" s="29"/>
      <c r="E35" s="29"/>
      <c r="F35" s="39"/>
      <c r="G35" s="30"/>
      <c r="H35" s="30"/>
      <c r="I35" s="31" t="str">
        <f aca="false">IF($B35="","",F35*G35)</f>
        <v/>
      </c>
      <c r="J35" s="30"/>
      <c r="K35" s="31" t="str">
        <f aca="false">IF($B35="","",J35-I35-H35)</f>
        <v/>
      </c>
      <c r="L35" s="29"/>
      <c r="M35" s="29"/>
      <c r="N35" s="30"/>
      <c r="O35" s="31" t="str">
        <f aca="false">IF($B35="","",IF(M35="Open - marked",N35-I35,0))</f>
        <v/>
      </c>
      <c r="P35" s="29"/>
      <c r="Q35" s="29"/>
      <c r="R35" s="29"/>
      <c r="S35" s="32" t="str">
        <f aca="false">IF($B35="","",IF(OR(NOT(ISNUMBER(B35)),B35&lt;46023,B35&gt;46387),"OUT OF 2026","OK"))</f>
        <v/>
      </c>
      <c r="T35" s="29"/>
    </row>
    <row r="36" customFormat="false" ht="15" hidden="false" customHeight="false" outlineLevel="0" collapsed="false">
      <c r="A36" s="27" t="n">
        <v>33</v>
      </c>
      <c r="B36" s="28"/>
      <c r="C36" s="29"/>
      <c r="D36" s="29"/>
      <c r="E36" s="29"/>
      <c r="F36" s="39"/>
      <c r="G36" s="30"/>
      <c r="H36" s="30"/>
      <c r="I36" s="31" t="str">
        <f aca="false">IF($B36="","",F36*G36)</f>
        <v/>
      </c>
      <c r="J36" s="30"/>
      <c r="K36" s="31" t="str">
        <f aca="false">IF($B36="","",J36-I36-H36)</f>
        <v/>
      </c>
      <c r="L36" s="29"/>
      <c r="M36" s="29"/>
      <c r="N36" s="30"/>
      <c r="O36" s="31" t="str">
        <f aca="false">IF($B36="","",IF(M36="Open - marked",N36-I36,0))</f>
        <v/>
      </c>
      <c r="P36" s="29"/>
      <c r="Q36" s="29"/>
      <c r="R36" s="29"/>
      <c r="S36" s="32" t="str">
        <f aca="false">IF($B36="","",IF(OR(NOT(ISNUMBER(B36)),B36&lt;46023,B36&gt;46387),"OUT OF 2026","OK"))</f>
        <v/>
      </c>
      <c r="T36" s="29"/>
    </row>
    <row r="37" customFormat="false" ht="15" hidden="false" customHeight="false" outlineLevel="0" collapsed="false">
      <c r="A37" s="27" t="n">
        <v>34</v>
      </c>
      <c r="B37" s="28"/>
      <c r="C37" s="29"/>
      <c r="D37" s="29"/>
      <c r="E37" s="29"/>
      <c r="F37" s="39"/>
      <c r="G37" s="30"/>
      <c r="H37" s="30"/>
      <c r="I37" s="31" t="str">
        <f aca="false">IF($B37="","",F37*G37)</f>
        <v/>
      </c>
      <c r="J37" s="30"/>
      <c r="K37" s="31" t="str">
        <f aca="false">IF($B37="","",J37-I37-H37)</f>
        <v/>
      </c>
      <c r="L37" s="29"/>
      <c r="M37" s="29"/>
      <c r="N37" s="30"/>
      <c r="O37" s="31" t="str">
        <f aca="false">IF($B37="","",IF(M37="Open - marked",N37-I37,0))</f>
        <v/>
      </c>
      <c r="P37" s="29"/>
      <c r="Q37" s="29"/>
      <c r="R37" s="29"/>
      <c r="S37" s="32" t="str">
        <f aca="false">IF($B37="","",IF(OR(NOT(ISNUMBER(B37)),B37&lt;46023,B37&gt;46387),"OUT OF 2026","OK"))</f>
        <v/>
      </c>
      <c r="T37" s="29"/>
    </row>
    <row r="38" customFormat="false" ht="15" hidden="false" customHeight="false" outlineLevel="0" collapsed="false">
      <c r="A38" s="27" t="n">
        <v>35</v>
      </c>
      <c r="B38" s="28"/>
      <c r="C38" s="29"/>
      <c r="D38" s="29"/>
      <c r="E38" s="29"/>
      <c r="F38" s="39"/>
      <c r="G38" s="30"/>
      <c r="H38" s="30"/>
      <c r="I38" s="31" t="str">
        <f aca="false">IF($B38="","",F38*G38)</f>
        <v/>
      </c>
      <c r="J38" s="30"/>
      <c r="K38" s="31" t="str">
        <f aca="false">IF($B38="","",J38-I38-H38)</f>
        <v/>
      </c>
      <c r="L38" s="29"/>
      <c r="M38" s="29"/>
      <c r="N38" s="30"/>
      <c r="O38" s="31" t="str">
        <f aca="false">IF($B38="","",IF(M38="Open - marked",N38-I38,0))</f>
        <v/>
      </c>
      <c r="P38" s="29"/>
      <c r="Q38" s="29"/>
      <c r="R38" s="29"/>
      <c r="S38" s="32" t="str">
        <f aca="false">IF($B38="","",IF(OR(NOT(ISNUMBER(B38)),B38&lt;46023,B38&gt;46387),"OUT OF 2026","OK"))</f>
        <v/>
      </c>
      <c r="T38" s="29"/>
    </row>
    <row r="39" customFormat="false" ht="15" hidden="false" customHeight="false" outlineLevel="0" collapsed="false">
      <c r="A39" s="27" t="n">
        <v>36</v>
      </c>
      <c r="B39" s="28"/>
      <c r="C39" s="29"/>
      <c r="D39" s="29"/>
      <c r="E39" s="29"/>
      <c r="F39" s="39"/>
      <c r="G39" s="30"/>
      <c r="H39" s="30"/>
      <c r="I39" s="31" t="str">
        <f aca="false">IF($B39="","",F39*G39)</f>
        <v/>
      </c>
      <c r="J39" s="30"/>
      <c r="K39" s="31" t="str">
        <f aca="false">IF($B39="","",J39-I39-H39)</f>
        <v/>
      </c>
      <c r="L39" s="29"/>
      <c r="M39" s="29"/>
      <c r="N39" s="30"/>
      <c r="O39" s="31" t="str">
        <f aca="false">IF($B39="","",IF(M39="Open - marked",N39-I39,0))</f>
        <v/>
      </c>
      <c r="P39" s="29"/>
      <c r="Q39" s="29"/>
      <c r="R39" s="29"/>
      <c r="S39" s="32" t="str">
        <f aca="false">IF($B39="","",IF(OR(NOT(ISNUMBER(B39)),B39&lt;46023,B39&gt;46387),"OUT OF 2026","OK"))</f>
        <v/>
      </c>
      <c r="T39" s="29"/>
    </row>
    <row r="40" customFormat="false" ht="15" hidden="false" customHeight="false" outlineLevel="0" collapsed="false">
      <c r="A40" s="27" t="n">
        <v>37</v>
      </c>
      <c r="B40" s="28"/>
      <c r="C40" s="29"/>
      <c r="D40" s="29"/>
      <c r="E40" s="29"/>
      <c r="F40" s="39"/>
      <c r="G40" s="30"/>
      <c r="H40" s="30"/>
      <c r="I40" s="31" t="str">
        <f aca="false">IF($B40="","",F40*G40)</f>
        <v/>
      </c>
      <c r="J40" s="30"/>
      <c r="K40" s="31" t="str">
        <f aca="false">IF($B40="","",J40-I40-H40)</f>
        <v/>
      </c>
      <c r="L40" s="29"/>
      <c r="M40" s="29"/>
      <c r="N40" s="30"/>
      <c r="O40" s="31" t="str">
        <f aca="false">IF($B40="","",IF(M40="Open - marked",N40-I40,0))</f>
        <v/>
      </c>
      <c r="P40" s="29"/>
      <c r="Q40" s="29"/>
      <c r="R40" s="29"/>
      <c r="S40" s="32" t="str">
        <f aca="false">IF($B40="","",IF(OR(NOT(ISNUMBER(B40)),B40&lt;46023,B40&gt;46387),"OUT OF 2026","OK"))</f>
        <v/>
      </c>
      <c r="T40" s="29"/>
    </row>
    <row r="41" customFormat="false" ht="15" hidden="false" customHeight="false" outlineLevel="0" collapsed="false">
      <c r="A41" s="27" t="n">
        <v>38</v>
      </c>
      <c r="B41" s="28"/>
      <c r="C41" s="29"/>
      <c r="D41" s="29"/>
      <c r="E41" s="29"/>
      <c r="F41" s="39"/>
      <c r="G41" s="30"/>
      <c r="H41" s="30"/>
      <c r="I41" s="31" t="str">
        <f aca="false">IF($B41="","",F41*G41)</f>
        <v/>
      </c>
      <c r="J41" s="30"/>
      <c r="K41" s="31" t="str">
        <f aca="false">IF($B41="","",J41-I41-H41)</f>
        <v/>
      </c>
      <c r="L41" s="29"/>
      <c r="M41" s="29"/>
      <c r="N41" s="30"/>
      <c r="O41" s="31" t="str">
        <f aca="false">IF($B41="","",IF(M41="Open - marked",N41-I41,0))</f>
        <v/>
      </c>
      <c r="P41" s="29"/>
      <c r="Q41" s="29"/>
      <c r="R41" s="29"/>
      <c r="S41" s="32" t="str">
        <f aca="false">IF($B41="","",IF(OR(NOT(ISNUMBER(B41)),B41&lt;46023,B41&gt;46387),"OUT OF 2026","OK"))</f>
        <v/>
      </c>
      <c r="T41" s="29"/>
    </row>
    <row r="42" customFormat="false" ht="15" hidden="false" customHeight="false" outlineLevel="0" collapsed="false">
      <c r="A42" s="27" t="n">
        <v>39</v>
      </c>
      <c r="B42" s="28"/>
      <c r="C42" s="29"/>
      <c r="D42" s="29"/>
      <c r="E42" s="29"/>
      <c r="F42" s="39"/>
      <c r="G42" s="30"/>
      <c r="H42" s="30"/>
      <c r="I42" s="31" t="str">
        <f aca="false">IF($B42="","",F42*G42)</f>
        <v/>
      </c>
      <c r="J42" s="30"/>
      <c r="K42" s="31" t="str">
        <f aca="false">IF($B42="","",J42-I42-H42)</f>
        <v/>
      </c>
      <c r="L42" s="29"/>
      <c r="M42" s="29"/>
      <c r="N42" s="30"/>
      <c r="O42" s="31" t="str">
        <f aca="false">IF($B42="","",IF(M42="Open - marked",N42-I42,0))</f>
        <v/>
      </c>
      <c r="P42" s="29"/>
      <c r="Q42" s="29"/>
      <c r="R42" s="29"/>
      <c r="S42" s="32" t="str">
        <f aca="false">IF($B42="","",IF(OR(NOT(ISNUMBER(B42)),B42&lt;46023,B42&gt;46387),"OUT OF 2026","OK"))</f>
        <v/>
      </c>
      <c r="T42" s="29"/>
    </row>
    <row r="43" customFormat="false" ht="15" hidden="false" customHeight="false" outlineLevel="0" collapsed="false">
      <c r="A43" s="27" t="n">
        <v>40</v>
      </c>
      <c r="B43" s="28"/>
      <c r="C43" s="29"/>
      <c r="D43" s="29"/>
      <c r="E43" s="29"/>
      <c r="F43" s="39"/>
      <c r="G43" s="30"/>
      <c r="H43" s="30"/>
      <c r="I43" s="31" t="str">
        <f aca="false">IF($B43="","",F43*G43)</f>
        <v/>
      </c>
      <c r="J43" s="30"/>
      <c r="K43" s="31" t="str">
        <f aca="false">IF($B43="","",J43-I43-H43)</f>
        <v/>
      </c>
      <c r="L43" s="29"/>
      <c r="M43" s="29"/>
      <c r="N43" s="30"/>
      <c r="O43" s="31" t="str">
        <f aca="false">IF($B43="","",IF(M43="Open - marked",N43-I43,0))</f>
        <v/>
      </c>
      <c r="P43" s="29"/>
      <c r="Q43" s="29"/>
      <c r="R43" s="29"/>
      <c r="S43" s="32" t="str">
        <f aca="false">IF($B43="","",IF(OR(NOT(ISNUMBER(B43)),B43&lt;46023,B43&gt;46387),"OUT OF 2026","OK"))</f>
        <v/>
      </c>
      <c r="T43" s="29"/>
    </row>
    <row r="44" customFormat="false" ht="15" hidden="false" customHeight="false" outlineLevel="0" collapsed="false">
      <c r="A44" s="27" t="n">
        <v>41</v>
      </c>
      <c r="B44" s="28"/>
      <c r="C44" s="29"/>
      <c r="D44" s="29"/>
      <c r="E44" s="29"/>
      <c r="F44" s="39"/>
      <c r="G44" s="30"/>
      <c r="H44" s="30"/>
      <c r="I44" s="31" t="str">
        <f aca="false">IF($B44="","",F44*G44)</f>
        <v/>
      </c>
      <c r="J44" s="30"/>
      <c r="K44" s="31" t="str">
        <f aca="false">IF($B44="","",J44-I44-H44)</f>
        <v/>
      </c>
      <c r="L44" s="29"/>
      <c r="M44" s="29"/>
      <c r="N44" s="30"/>
      <c r="O44" s="31" t="str">
        <f aca="false">IF($B44="","",IF(M44="Open - marked",N44-I44,0))</f>
        <v/>
      </c>
      <c r="P44" s="29"/>
      <c r="Q44" s="29"/>
      <c r="R44" s="29"/>
      <c r="S44" s="32" t="str">
        <f aca="false">IF($B44="","",IF(OR(NOT(ISNUMBER(B44)),B44&lt;46023,B44&gt;46387),"OUT OF 2026","OK"))</f>
        <v/>
      </c>
      <c r="T44" s="29"/>
    </row>
    <row r="45" customFormat="false" ht="15" hidden="false" customHeight="false" outlineLevel="0" collapsed="false">
      <c r="A45" s="27" t="n">
        <v>42</v>
      </c>
      <c r="B45" s="28"/>
      <c r="C45" s="29"/>
      <c r="D45" s="29"/>
      <c r="E45" s="29"/>
      <c r="F45" s="39"/>
      <c r="G45" s="30"/>
      <c r="H45" s="30"/>
      <c r="I45" s="31" t="str">
        <f aca="false">IF($B45="","",F45*G45)</f>
        <v/>
      </c>
      <c r="J45" s="30"/>
      <c r="K45" s="31" t="str">
        <f aca="false">IF($B45="","",J45-I45-H45)</f>
        <v/>
      </c>
      <c r="L45" s="29"/>
      <c r="M45" s="29"/>
      <c r="N45" s="30"/>
      <c r="O45" s="31" t="str">
        <f aca="false">IF($B45="","",IF(M45="Open - marked",N45-I45,0))</f>
        <v/>
      </c>
      <c r="P45" s="29"/>
      <c r="Q45" s="29"/>
      <c r="R45" s="29"/>
      <c r="S45" s="32" t="str">
        <f aca="false">IF($B45="","",IF(OR(NOT(ISNUMBER(B45)),B45&lt;46023,B45&gt;46387),"OUT OF 2026","OK"))</f>
        <v/>
      </c>
      <c r="T45" s="29"/>
    </row>
    <row r="46" customFormat="false" ht="15" hidden="false" customHeight="false" outlineLevel="0" collapsed="false">
      <c r="A46" s="27" t="n">
        <v>43</v>
      </c>
      <c r="B46" s="28"/>
      <c r="C46" s="29"/>
      <c r="D46" s="29"/>
      <c r="E46" s="29"/>
      <c r="F46" s="39"/>
      <c r="G46" s="30"/>
      <c r="H46" s="30"/>
      <c r="I46" s="31" t="str">
        <f aca="false">IF($B46="","",F46*G46)</f>
        <v/>
      </c>
      <c r="J46" s="30"/>
      <c r="K46" s="31" t="str">
        <f aca="false">IF($B46="","",J46-I46-H46)</f>
        <v/>
      </c>
      <c r="L46" s="29"/>
      <c r="M46" s="29"/>
      <c r="N46" s="30"/>
      <c r="O46" s="31" t="str">
        <f aca="false">IF($B46="","",IF(M46="Open - marked",N46-I46,0))</f>
        <v/>
      </c>
      <c r="P46" s="29"/>
      <c r="Q46" s="29"/>
      <c r="R46" s="29"/>
      <c r="S46" s="32" t="str">
        <f aca="false">IF($B46="","",IF(OR(NOT(ISNUMBER(B46)),B46&lt;46023,B46&gt;46387),"OUT OF 2026","OK"))</f>
        <v/>
      </c>
      <c r="T46" s="29"/>
    </row>
    <row r="47" customFormat="false" ht="15" hidden="false" customHeight="false" outlineLevel="0" collapsed="false">
      <c r="A47" s="27" t="n">
        <v>44</v>
      </c>
      <c r="B47" s="28"/>
      <c r="C47" s="29"/>
      <c r="D47" s="29"/>
      <c r="E47" s="29"/>
      <c r="F47" s="39"/>
      <c r="G47" s="30"/>
      <c r="H47" s="30"/>
      <c r="I47" s="31" t="str">
        <f aca="false">IF($B47="","",F47*G47)</f>
        <v/>
      </c>
      <c r="J47" s="30"/>
      <c r="K47" s="31" t="str">
        <f aca="false">IF($B47="","",J47-I47-H47)</f>
        <v/>
      </c>
      <c r="L47" s="29"/>
      <c r="M47" s="29"/>
      <c r="N47" s="30"/>
      <c r="O47" s="31" t="str">
        <f aca="false">IF($B47="","",IF(M47="Open - marked",N47-I47,0))</f>
        <v/>
      </c>
      <c r="P47" s="29"/>
      <c r="Q47" s="29"/>
      <c r="R47" s="29"/>
      <c r="S47" s="32" t="str">
        <f aca="false">IF($B47="","",IF(OR(NOT(ISNUMBER(B47)),B47&lt;46023,B47&gt;46387),"OUT OF 2026","OK"))</f>
        <v/>
      </c>
      <c r="T47" s="29"/>
    </row>
    <row r="48" customFormat="false" ht="15" hidden="false" customHeight="false" outlineLevel="0" collapsed="false">
      <c r="A48" s="27" t="n">
        <v>45</v>
      </c>
      <c r="B48" s="28"/>
      <c r="C48" s="29"/>
      <c r="D48" s="29"/>
      <c r="E48" s="29"/>
      <c r="F48" s="39"/>
      <c r="G48" s="30"/>
      <c r="H48" s="30"/>
      <c r="I48" s="31" t="str">
        <f aca="false">IF($B48="","",F48*G48)</f>
        <v/>
      </c>
      <c r="J48" s="30"/>
      <c r="K48" s="31" t="str">
        <f aca="false">IF($B48="","",J48-I48-H48)</f>
        <v/>
      </c>
      <c r="L48" s="29"/>
      <c r="M48" s="29"/>
      <c r="N48" s="30"/>
      <c r="O48" s="31" t="str">
        <f aca="false">IF($B48="","",IF(M48="Open - marked",N48-I48,0))</f>
        <v/>
      </c>
      <c r="P48" s="29"/>
      <c r="Q48" s="29"/>
      <c r="R48" s="29"/>
      <c r="S48" s="32" t="str">
        <f aca="false">IF($B48="","",IF(OR(NOT(ISNUMBER(B48)),B48&lt;46023,B48&gt;46387),"OUT OF 2026","OK"))</f>
        <v/>
      </c>
      <c r="T48" s="29"/>
    </row>
    <row r="49" customFormat="false" ht="15" hidden="false" customHeight="false" outlineLevel="0" collapsed="false">
      <c r="A49" s="27" t="n">
        <v>46</v>
      </c>
      <c r="B49" s="28"/>
      <c r="C49" s="29"/>
      <c r="D49" s="29"/>
      <c r="E49" s="29"/>
      <c r="F49" s="39"/>
      <c r="G49" s="30"/>
      <c r="H49" s="30"/>
      <c r="I49" s="31" t="str">
        <f aca="false">IF($B49="","",F49*G49)</f>
        <v/>
      </c>
      <c r="J49" s="30"/>
      <c r="K49" s="31" t="str">
        <f aca="false">IF($B49="","",J49-I49-H49)</f>
        <v/>
      </c>
      <c r="L49" s="29"/>
      <c r="M49" s="29"/>
      <c r="N49" s="30"/>
      <c r="O49" s="31" t="str">
        <f aca="false">IF($B49="","",IF(M49="Open - marked",N49-I49,0))</f>
        <v/>
      </c>
      <c r="P49" s="29"/>
      <c r="Q49" s="29"/>
      <c r="R49" s="29"/>
      <c r="S49" s="32" t="str">
        <f aca="false">IF($B49="","",IF(OR(NOT(ISNUMBER(B49)),B49&lt;46023,B49&gt;46387),"OUT OF 2026","OK"))</f>
        <v/>
      </c>
      <c r="T49" s="29"/>
    </row>
    <row r="50" customFormat="false" ht="15" hidden="false" customHeight="false" outlineLevel="0" collapsed="false">
      <c r="A50" s="27" t="n">
        <v>47</v>
      </c>
      <c r="B50" s="28"/>
      <c r="C50" s="29"/>
      <c r="D50" s="29"/>
      <c r="E50" s="29"/>
      <c r="F50" s="39"/>
      <c r="G50" s="30"/>
      <c r="H50" s="30"/>
      <c r="I50" s="31" t="str">
        <f aca="false">IF($B50="","",F50*G50)</f>
        <v/>
      </c>
      <c r="J50" s="30"/>
      <c r="K50" s="31" t="str">
        <f aca="false">IF($B50="","",J50-I50-H50)</f>
        <v/>
      </c>
      <c r="L50" s="29"/>
      <c r="M50" s="29"/>
      <c r="N50" s="30"/>
      <c r="O50" s="31" t="str">
        <f aca="false">IF($B50="","",IF(M50="Open - marked",N50-I50,0))</f>
        <v/>
      </c>
      <c r="P50" s="29"/>
      <c r="Q50" s="29"/>
      <c r="R50" s="29"/>
      <c r="S50" s="32" t="str">
        <f aca="false">IF($B50="","",IF(OR(NOT(ISNUMBER(B50)),B50&lt;46023,B50&gt;46387),"OUT OF 2026","OK"))</f>
        <v/>
      </c>
      <c r="T50" s="29"/>
    </row>
    <row r="51" customFormat="false" ht="15" hidden="false" customHeight="false" outlineLevel="0" collapsed="false">
      <c r="A51" s="27" t="n">
        <v>48</v>
      </c>
      <c r="B51" s="28"/>
      <c r="C51" s="29"/>
      <c r="D51" s="29"/>
      <c r="E51" s="29"/>
      <c r="F51" s="39"/>
      <c r="G51" s="30"/>
      <c r="H51" s="30"/>
      <c r="I51" s="31" t="str">
        <f aca="false">IF($B51="","",F51*G51)</f>
        <v/>
      </c>
      <c r="J51" s="30"/>
      <c r="K51" s="31" t="str">
        <f aca="false">IF($B51="","",J51-I51-H51)</f>
        <v/>
      </c>
      <c r="L51" s="29"/>
      <c r="M51" s="29"/>
      <c r="N51" s="30"/>
      <c r="O51" s="31" t="str">
        <f aca="false">IF($B51="","",IF(M51="Open - marked",N51-I51,0))</f>
        <v/>
      </c>
      <c r="P51" s="29"/>
      <c r="Q51" s="29"/>
      <c r="R51" s="29"/>
      <c r="S51" s="32" t="str">
        <f aca="false">IF($B51="","",IF(OR(NOT(ISNUMBER(B51)),B51&lt;46023,B51&gt;46387),"OUT OF 2026","OK"))</f>
        <v/>
      </c>
      <c r="T51" s="29"/>
    </row>
    <row r="52" customFormat="false" ht="15" hidden="false" customHeight="false" outlineLevel="0" collapsed="false">
      <c r="A52" s="27" t="n">
        <v>49</v>
      </c>
      <c r="B52" s="28"/>
      <c r="C52" s="29"/>
      <c r="D52" s="29"/>
      <c r="E52" s="29"/>
      <c r="F52" s="39"/>
      <c r="G52" s="30"/>
      <c r="H52" s="30"/>
      <c r="I52" s="31" t="str">
        <f aca="false">IF($B52="","",F52*G52)</f>
        <v/>
      </c>
      <c r="J52" s="30"/>
      <c r="K52" s="31" t="str">
        <f aca="false">IF($B52="","",J52-I52-H52)</f>
        <v/>
      </c>
      <c r="L52" s="29"/>
      <c r="M52" s="29"/>
      <c r="N52" s="30"/>
      <c r="O52" s="31" t="str">
        <f aca="false">IF($B52="","",IF(M52="Open - marked",N52-I52,0))</f>
        <v/>
      </c>
      <c r="P52" s="29"/>
      <c r="Q52" s="29"/>
      <c r="R52" s="29"/>
      <c r="S52" s="32" t="str">
        <f aca="false">IF($B52="","",IF(OR(NOT(ISNUMBER(B52)),B52&lt;46023,B52&gt;46387),"OUT OF 2026","OK"))</f>
        <v/>
      </c>
      <c r="T52" s="29"/>
    </row>
    <row r="53" customFormat="false" ht="15" hidden="false" customHeight="false" outlineLevel="0" collapsed="false">
      <c r="A53" s="27" t="n">
        <v>50</v>
      </c>
      <c r="B53" s="28"/>
      <c r="C53" s="29"/>
      <c r="D53" s="29"/>
      <c r="E53" s="29"/>
      <c r="F53" s="39"/>
      <c r="G53" s="30"/>
      <c r="H53" s="30"/>
      <c r="I53" s="31" t="str">
        <f aca="false">IF($B53="","",F53*G53)</f>
        <v/>
      </c>
      <c r="J53" s="30"/>
      <c r="K53" s="31" t="str">
        <f aca="false">IF($B53="","",J53-I53-H53)</f>
        <v/>
      </c>
      <c r="L53" s="29"/>
      <c r="M53" s="29"/>
      <c r="N53" s="30"/>
      <c r="O53" s="31" t="str">
        <f aca="false">IF($B53="","",IF(M53="Open - marked",N53-I53,0))</f>
        <v/>
      </c>
      <c r="P53" s="29"/>
      <c r="Q53" s="29"/>
      <c r="R53" s="29"/>
      <c r="S53" s="32" t="str">
        <f aca="false">IF($B53="","",IF(OR(NOT(ISNUMBER(B53)),B53&lt;46023,B53&gt;46387),"OUT OF 2026","OK"))</f>
        <v/>
      </c>
      <c r="T53" s="29"/>
    </row>
    <row r="54" customFormat="false" ht="15" hidden="false" customHeight="false" outlineLevel="0" collapsed="false">
      <c r="A54" s="27" t="n">
        <v>51</v>
      </c>
      <c r="B54" s="28"/>
      <c r="C54" s="29"/>
      <c r="D54" s="29"/>
      <c r="E54" s="29"/>
      <c r="F54" s="39"/>
      <c r="G54" s="30"/>
      <c r="H54" s="30"/>
      <c r="I54" s="31" t="str">
        <f aca="false">IF($B54="","",F54*G54)</f>
        <v/>
      </c>
      <c r="J54" s="30"/>
      <c r="K54" s="31" t="str">
        <f aca="false">IF($B54="","",J54-I54-H54)</f>
        <v/>
      </c>
      <c r="L54" s="29"/>
      <c r="M54" s="29"/>
      <c r="N54" s="30"/>
      <c r="O54" s="31" t="str">
        <f aca="false">IF($B54="","",IF(M54="Open - marked",N54-I54,0))</f>
        <v/>
      </c>
      <c r="P54" s="29"/>
      <c r="Q54" s="29"/>
      <c r="R54" s="29"/>
      <c r="S54" s="32" t="str">
        <f aca="false">IF($B54="","",IF(OR(NOT(ISNUMBER(B54)),B54&lt;46023,B54&gt;46387),"OUT OF 2026","OK"))</f>
        <v/>
      </c>
      <c r="T54" s="29"/>
    </row>
    <row r="55" customFormat="false" ht="15" hidden="false" customHeight="false" outlineLevel="0" collapsed="false">
      <c r="A55" s="27" t="n">
        <v>52</v>
      </c>
      <c r="B55" s="28"/>
      <c r="C55" s="29"/>
      <c r="D55" s="29"/>
      <c r="E55" s="29"/>
      <c r="F55" s="39"/>
      <c r="G55" s="30"/>
      <c r="H55" s="30"/>
      <c r="I55" s="31" t="str">
        <f aca="false">IF($B55="","",F55*G55)</f>
        <v/>
      </c>
      <c r="J55" s="30"/>
      <c r="K55" s="31" t="str">
        <f aca="false">IF($B55="","",J55-I55-H55)</f>
        <v/>
      </c>
      <c r="L55" s="29"/>
      <c r="M55" s="29"/>
      <c r="N55" s="30"/>
      <c r="O55" s="31" t="str">
        <f aca="false">IF($B55="","",IF(M55="Open - marked",N55-I55,0))</f>
        <v/>
      </c>
      <c r="P55" s="29"/>
      <c r="Q55" s="29"/>
      <c r="R55" s="29"/>
      <c r="S55" s="32" t="str">
        <f aca="false">IF($B55="","",IF(OR(NOT(ISNUMBER(B55)),B55&lt;46023,B55&gt;46387),"OUT OF 2026","OK"))</f>
        <v/>
      </c>
      <c r="T55" s="29"/>
    </row>
    <row r="56" customFormat="false" ht="15" hidden="false" customHeight="false" outlineLevel="0" collapsed="false">
      <c r="A56" s="27" t="n">
        <v>53</v>
      </c>
      <c r="B56" s="28"/>
      <c r="C56" s="29"/>
      <c r="D56" s="29"/>
      <c r="E56" s="29"/>
      <c r="F56" s="39"/>
      <c r="G56" s="30"/>
      <c r="H56" s="30"/>
      <c r="I56" s="31" t="str">
        <f aca="false">IF($B56="","",F56*G56)</f>
        <v/>
      </c>
      <c r="J56" s="30"/>
      <c r="K56" s="31" t="str">
        <f aca="false">IF($B56="","",J56-I56-H56)</f>
        <v/>
      </c>
      <c r="L56" s="29"/>
      <c r="M56" s="29"/>
      <c r="N56" s="30"/>
      <c r="O56" s="31" t="str">
        <f aca="false">IF($B56="","",IF(M56="Open - marked",N56-I56,0))</f>
        <v/>
      </c>
      <c r="P56" s="29"/>
      <c r="Q56" s="29"/>
      <c r="R56" s="29"/>
      <c r="S56" s="32" t="str">
        <f aca="false">IF($B56="","",IF(OR(NOT(ISNUMBER(B56)),B56&lt;46023,B56&gt;46387),"OUT OF 2026","OK"))</f>
        <v/>
      </c>
      <c r="T56" s="29"/>
    </row>
    <row r="57" customFormat="false" ht="15" hidden="false" customHeight="false" outlineLevel="0" collapsed="false">
      <c r="A57" s="27" t="n">
        <v>54</v>
      </c>
      <c r="B57" s="28"/>
      <c r="C57" s="29"/>
      <c r="D57" s="29"/>
      <c r="E57" s="29"/>
      <c r="F57" s="39"/>
      <c r="G57" s="30"/>
      <c r="H57" s="30"/>
      <c r="I57" s="31" t="str">
        <f aca="false">IF($B57="","",F57*G57)</f>
        <v/>
      </c>
      <c r="J57" s="30"/>
      <c r="K57" s="31" t="str">
        <f aca="false">IF($B57="","",J57-I57-H57)</f>
        <v/>
      </c>
      <c r="L57" s="29"/>
      <c r="M57" s="29"/>
      <c r="N57" s="30"/>
      <c r="O57" s="31" t="str">
        <f aca="false">IF($B57="","",IF(M57="Open - marked",N57-I57,0))</f>
        <v/>
      </c>
      <c r="P57" s="29"/>
      <c r="Q57" s="29"/>
      <c r="R57" s="29"/>
      <c r="S57" s="32" t="str">
        <f aca="false">IF($B57="","",IF(OR(NOT(ISNUMBER(B57)),B57&lt;46023,B57&gt;46387),"OUT OF 2026","OK"))</f>
        <v/>
      </c>
      <c r="T57" s="29"/>
    </row>
    <row r="58" customFormat="false" ht="15" hidden="false" customHeight="false" outlineLevel="0" collapsed="false">
      <c r="A58" s="27" t="n">
        <v>55</v>
      </c>
      <c r="B58" s="28"/>
      <c r="C58" s="29"/>
      <c r="D58" s="29"/>
      <c r="E58" s="29"/>
      <c r="F58" s="39"/>
      <c r="G58" s="30"/>
      <c r="H58" s="30"/>
      <c r="I58" s="31" t="str">
        <f aca="false">IF($B58="","",F58*G58)</f>
        <v/>
      </c>
      <c r="J58" s="30"/>
      <c r="K58" s="31" t="str">
        <f aca="false">IF($B58="","",J58-I58-H58)</f>
        <v/>
      </c>
      <c r="L58" s="29"/>
      <c r="M58" s="29"/>
      <c r="N58" s="30"/>
      <c r="O58" s="31" t="str">
        <f aca="false">IF($B58="","",IF(M58="Open - marked",N58-I58,0))</f>
        <v/>
      </c>
      <c r="P58" s="29"/>
      <c r="Q58" s="29"/>
      <c r="R58" s="29"/>
      <c r="S58" s="32" t="str">
        <f aca="false">IF($B58="","",IF(OR(NOT(ISNUMBER(B58)),B58&lt;46023,B58&gt;46387),"OUT OF 2026","OK"))</f>
        <v/>
      </c>
      <c r="T58" s="29"/>
    </row>
    <row r="59" customFormat="false" ht="15" hidden="false" customHeight="false" outlineLevel="0" collapsed="false">
      <c r="A59" s="27" t="n">
        <v>56</v>
      </c>
      <c r="B59" s="28"/>
      <c r="C59" s="29"/>
      <c r="D59" s="29"/>
      <c r="E59" s="29"/>
      <c r="F59" s="39"/>
      <c r="G59" s="30"/>
      <c r="H59" s="30"/>
      <c r="I59" s="31" t="str">
        <f aca="false">IF($B59="","",F59*G59)</f>
        <v/>
      </c>
      <c r="J59" s="30"/>
      <c r="K59" s="31" t="str">
        <f aca="false">IF($B59="","",J59-I59-H59)</f>
        <v/>
      </c>
      <c r="L59" s="29"/>
      <c r="M59" s="29"/>
      <c r="N59" s="30"/>
      <c r="O59" s="31" t="str">
        <f aca="false">IF($B59="","",IF(M59="Open - marked",N59-I59,0))</f>
        <v/>
      </c>
      <c r="P59" s="29"/>
      <c r="Q59" s="29"/>
      <c r="R59" s="29"/>
      <c r="S59" s="32" t="str">
        <f aca="false">IF($B59="","",IF(OR(NOT(ISNUMBER(B59)),B59&lt;46023,B59&gt;46387),"OUT OF 2026","OK"))</f>
        <v/>
      </c>
      <c r="T59" s="29"/>
    </row>
    <row r="60" customFormat="false" ht="15" hidden="false" customHeight="false" outlineLevel="0" collapsed="false">
      <c r="A60" s="27" t="n">
        <v>57</v>
      </c>
      <c r="B60" s="28"/>
      <c r="C60" s="29"/>
      <c r="D60" s="29"/>
      <c r="E60" s="29"/>
      <c r="F60" s="39"/>
      <c r="G60" s="30"/>
      <c r="H60" s="30"/>
      <c r="I60" s="31" t="str">
        <f aca="false">IF($B60="","",F60*G60)</f>
        <v/>
      </c>
      <c r="J60" s="30"/>
      <c r="K60" s="31" t="str">
        <f aca="false">IF($B60="","",J60-I60-H60)</f>
        <v/>
      </c>
      <c r="L60" s="29"/>
      <c r="M60" s="29"/>
      <c r="N60" s="30"/>
      <c r="O60" s="31" t="str">
        <f aca="false">IF($B60="","",IF(M60="Open - marked",N60-I60,0))</f>
        <v/>
      </c>
      <c r="P60" s="29"/>
      <c r="Q60" s="29"/>
      <c r="R60" s="29"/>
      <c r="S60" s="32" t="str">
        <f aca="false">IF($B60="","",IF(OR(NOT(ISNUMBER(B60)),B60&lt;46023,B60&gt;46387),"OUT OF 2026","OK"))</f>
        <v/>
      </c>
      <c r="T60" s="29"/>
    </row>
    <row r="61" customFormat="false" ht="15" hidden="false" customHeight="false" outlineLevel="0" collapsed="false">
      <c r="A61" s="27" t="n">
        <v>58</v>
      </c>
      <c r="B61" s="28"/>
      <c r="C61" s="29"/>
      <c r="D61" s="29"/>
      <c r="E61" s="29"/>
      <c r="F61" s="39"/>
      <c r="G61" s="30"/>
      <c r="H61" s="30"/>
      <c r="I61" s="31" t="str">
        <f aca="false">IF($B61="","",F61*G61)</f>
        <v/>
      </c>
      <c r="J61" s="30"/>
      <c r="K61" s="31" t="str">
        <f aca="false">IF($B61="","",J61-I61-H61)</f>
        <v/>
      </c>
      <c r="L61" s="29"/>
      <c r="M61" s="29"/>
      <c r="N61" s="30"/>
      <c r="O61" s="31" t="str">
        <f aca="false">IF($B61="","",IF(M61="Open - marked",N61-I61,0))</f>
        <v/>
      </c>
      <c r="P61" s="29"/>
      <c r="Q61" s="29"/>
      <c r="R61" s="29"/>
      <c r="S61" s="32" t="str">
        <f aca="false">IF($B61="","",IF(OR(NOT(ISNUMBER(B61)),B61&lt;46023,B61&gt;46387),"OUT OF 2026","OK"))</f>
        <v/>
      </c>
      <c r="T61" s="29"/>
    </row>
    <row r="62" customFormat="false" ht="15" hidden="false" customHeight="false" outlineLevel="0" collapsed="false">
      <c r="A62" s="27" t="n">
        <v>59</v>
      </c>
      <c r="B62" s="28"/>
      <c r="C62" s="29"/>
      <c r="D62" s="29"/>
      <c r="E62" s="29"/>
      <c r="F62" s="39"/>
      <c r="G62" s="30"/>
      <c r="H62" s="30"/>
      <c r="I62" s="31" t="str">
        <f aca="false">IF($B62="","",F62*G62)</f>
        <v/>
      </c>
      <c r="J62" s="30"/>
      <c r="K62" s="31" t="str">
        <f aca="false">IF($B62="","",J62-I62-H62)</f>
        <v/>
      </c>
      <c r="L62" s="29"/>
      <c r="M62" s="29"/>
      <c r="N62" s="30"/>
      <c r="O62" s="31" t="str">
        <f aca="false">IF($B62="","",IF(M62="Open - marked",N62-I62,0))</f>
        <v/>
      </c>
      <c r="P62" s="29"/>
      <c r="Q62" s="29"/>
      <c r="R62" s="29"/>
      <c r="S62" s="32" t="str">
        <f aca="false">IF($B62="","",IF(OR(NOT(ISNUMBER(B62)),B62&lt;46023,B62&gt;46387),"OUT OF 2026","OK"))</f>
        <v/>
      </c>
      <c r="T62" s="29"/>
    </row>
    <row r="63" customFormat="false" ht="15" hidden="false" customHeight="false" outlineLevel="0" collapsed="false">
      <c r="A63" s="27" t="n">
        <v>60</v>
      </c>
      <c r="B63" s="28"/>
      <c r="C63" s="29"/>
      <c r="D63" s="29"/>
      <c r="E63" s="29"/>
      <c r="F63" s="39"/>
      <c r="G63" s="30"/>
      <c r="H63" s="30"/>
      <c r="I63" s="31" t="str">
        <f aca="false">IF($B63="","",F63*G63)</f>
        <v/>
      </c>
      <c r="J63" s="30"/>
      <c r="K63" s="31" t="str">
        <f aca="false">IF($B63="","",J63-I63-H63)</f>
        <v/>
      </c>
      <c r="L63" s="29"/>
      <c r="M63" s="29"/>
      <c r="N63" s="30"/>
      <c r="O63" s="31" t="str">
        <f aca="false">IF($B63="","",IF(M63="Open - marked",N63-I63,0))</f>
        <v/>
      </c>
      <c r="P63" s="29"/>
      <c r="Q63" s="29"/>
      <c r="R63" s="29"/>
      <c r="S63" s="32" t="str">
        <f aca="false">IF($B63="","",IF(OR(NOT(ISNUMBER(B63)),B63&lt;46023,B63&gt;46387),"OUT OF 2026","OK"))</f>
        <v/>
      </c>
      <c r="T63" s="29"/>
    </row>
    <row r="64" customFormat="false" ht="15" hidden="false" customHeight="false" outlineLevel="0" collapsed="false">
      <c r="A64" s="27" t="n">
        <v>61</v>
      </c>
      <c r="B64" s="28"/>
      <c r="C64" s="29"/>
      <c r="D64" s="29"/>
      <c r="E64" s="29"/>
      <c r="F64" s="39"/>
      <c r="G64" s="30"/>
      <c r="H64" s="30"/>
      <c r="I64" s="31" t="str">
        <f aca="false">IF($B64="","",F64*G64)</f>
        <v/>
      </c>
      <c r="J64" s="30"/>
      <c r="K64" s="31" t="str">
        <f aca="false">IF($B64="","",J64-I64-H64)</f>
        <v/>
      </c>
      <c r="L64" s="29"/>
      <c r="M64" s="29"/>
      <c r="N64" s="30"/>
      <c r="O64" s="31" t="str">
        <f aca="false">IF($B64="","",IF(M64="Open - marked",N64-I64,0))</f>
        <v/>
      </c>
      <c r="P64" s="29"/>
      <c r="Q64" s="29"/>
      <c r="R64" s="29"/>
      <c r="S64" s="32" t="str">
        <f aca="false">IF($B64="","",IF(OR(NOT(ISNUMBER(B64)),B64&lt;46023,B64&gt;46387),"OUT OF 2026","OK"))</f>
        <v/>
      </c>
      <c r="T64" s="29"/>
    </row>
    <row r="65" customFormat="false" ht="15" hidden="false" customHeight="false" outlineLevel="0" collapsed="false">
      <c r="A65" s="27" t="n">
        <v>62</v>
      </c>
      <c r="B65" s="28"/>
      <c r="C65" s="29"/>
      <c r="D65" s="29"/>
      <c r="E65" s="29"/>
      <c r="F65" s="39"/>
      <c r="G65" s="30"/>
      <c r="H65" s="30"/>
      <c r="I65" s="31" t="str">
        <f aca="false">IF($B65="","",F65*G65)</f>
        <v/>
      </c>
      <c r="J65" s="30"/>
      <c r="K65" s="31" t="str">
        <f aca="false">IF($B65="","",J65-I65-H65)</f>
        <v/>
      </c>
      <c r="L65" s="29"/>
      <c r="M65" s="29"/>
      <c r="N65" s="30"/>
      <c r="O65" s="31" t="str">
        <f aca="false">IF($B65="","",IF(M65="Open - marked",N65-I65,0))</f>
        <v/>
      </c>
      <c r="P65" s="29"/>
      <c r="Q65" s="29"/>
      <c r="R65" s="29"/>
      <c r="S65" s="32" t="str">
        <f aca="false">IF($B65="","",IF(OR(NOT(ISNUMBER(B65)),B65&lt;46023,B65&gt;46387),"OUT OF 2026","OK"))</f>
        <v/>
      </c>
      <c r="T65" s="29"/>
    </row>
    <row r="66" customFormat="false" ht="15" hidden="false" customHeight="false" outlineLevel="0" collapsed="false">
      <c r="A66" s="27" t="n">
        <v>63</v>
      </c>
      <c r="B66" s="28"/>
      <c r="C66" s="29"/>
      <c r="D66" s="29"/>
      <c r="E66" s="29"/>
      <c r="F66" s="39"/>
      <c r="G66" s="30"/>
      <c r="H66" s="30"/>
      <c r="I66" s="31" t="str">
        <f aca="false">IF($B66="","",F66*G66)</f>
        <v/>
      </c>
      <c r="J66" s="30"/>
      <c r="K66" s="31" t="str">
        <f aca="false">IF($B66="","",J66-I66-H66)</f>
        <v/>
      </c>
      <c r="L66" s="29"/>
      <c r="M66" s="29"/>
      <c r="N66" s="30"/>
      <c r="O66" s="31" t="str">
        <f aca="false">IF($B66="","",IF(M66="Open - marked",N66-I66,0))</f>
        <v/>
      </c>
      <c r="P66" s="29"/>
      <c r="Q66" s="29"/>
      <c r="R66" s="29"/>
      <c r="S66" s="32" t="str">
        <f aca="false">IF($B66="","",IF(OR(NOT(ISNUMBER(B66)),B66&lt;46023,B66&gt;46387),"OUT OF 2026","OK"))</f>
        <v/>
      </c>
      <c r="T66" s="29"/>
    </row>
    <row r="67" customFormat="false" ht="15" hidden="false" customHeight="false" outlineLevel="0" collapsed="false">
      <c r="A67" s="27" t="n">
        <v>64</v>
      </c>
      <c r="B67" s="28"/>
      <c r="C67" s="29"/>
      <c r="D67" s="29"/>
      <c r="E67" s="29"/>
      <c r="F67" s="39"/>
      <c r="G67" s="30"/>
      <c r="H67" s="30"/>
      <c r="I67" s="31" t="str">
        <f aca="false">IF($B67="","",F67*G67)</f>
        <v/>
      </c>
      <c r="J67" s="30"/>
      <c r="K67" s="31" t="str">
        <f aca="false">IF($B67="","",J67-I67-H67)</f>
        <v/>
      </c>
      <c r="L67" s="29"/>
      <c r="M67" s="29"/>
      <c r="N67" s="30"/>
      <c r="O67" s="31" t="str">
        <f aca="false">IF($B67="","",IF(M67="Open - marked",N67-I67,0))</f>
        <v/>
      </c>
      <c r="P67" s="29"/>
      <c r="Q67" s="29"/>
      <c r="R67" s="29"/>
      <c r="S67" s="32" t="str">
        <f aca="false">IF($B67="","",IF(OR(NOT(ISNUMBER(B67)),B67&lt;46023,B67&gt;46387),"OUT OF 2026","OK"))</f>
        <v/>
      </c>
      <c r="T67" s="29"/>
    </row>
    <row r="68" customFormat="false" ht="15" hidden="false" customHeight="false" outlineLevel="0" collapsed="false">
      <c r="A68" s="27" t="n">
        <v>65</v>
      </c>
      <c r="B68" s="28"/>
      <c r="C68" s="29"/>
      <c r="D68" s="29"/>
      <c r="E68" s="29"/>
      <c r="F68" s="39"/>
      <c r="G68" s="30"/>
      <c r="H68" s="30"/>
      <c r="I68" s="31" t="str">
        <f aca="false">IF($B68="","",F68*G68)</f>
        <v/>
      </c>
      <c r="J68" s="30"/>
      <c r="K68" s="31" t="str">
        <f aca="false">IF($B68="","",J68-I68-H68)</f>
        <v/>
      </c>
      <c r="L68" s="29"/>
      <c r="M68" s="29"/>
      <c r="N68" s="30"/>
      <c r="O68" s="31" t="str">
        <f aca="false">IF($B68="","",IF(M68="Open - marked",N68-I68,0))</f>
        <v/>
      </c>
      <c r="P68" s="29"/>
      <c r="Q68" s="29"/>
      <c r="R68" s="29"/>
      <c r="S68" s="32" t="str">
        <f aca="false">IF($B68="","",IF(OR(NOT(ISNUMBER(B68)),B68&lt;46023,B68&gt;46387),"OUT OF 2026","OK"))</f>
        <v/>
      </c>
      <c r="T68" s="29"/>
    </row>
    <row r="69" customFormat="false" ht="15" hidden="false" customHeight="false" outlineLevel="0" collapsed="false">
      <c r="A69" s="27" t="n">
        <v>66</v>
      </c>
      <c r="B69" s="28"/>
      <c r="C69" s="29"/>
      <c r="D69" s="29"/>
      <c r="E69" s="29"/>
      <c r="F69" s="39"/>
      <c r="G69" s="30"/>
      <c r="H69" s="30"/>
      <c r="I69" s="31" t="str">
        <f aca="false">IF($B69="","",F69*G69)</f>
        <v/>
      </c>
      <c r="J69" s="30"/>
      <c r="K69" s="31" t="str">
        <f aca="false">IF($B69="","",J69-I69-H69)</f>
        <v/>
      </c>
      <c r="L69" s="29"/>
      <c r="M69" s="29"/>
      <c r="N69" s="30"/>
      <c r="O69" s="31" t="str">
        <f aca="false">IF($B69="","",IF(M69="Open - marked",N69-I69,0))</f>
        <v/>
      </c>
      <c r="P69" s="29"/>
      <c r="Q69" s="29"/>
      <c r="R69" s="29"/>
      <c r="S69" s="32" t="str">
        <f aca="false">IF($B69="","",IF(OR(NOT(ISNUMBER(B69)),B69&lt;46023,B69&gt;46387),"OUT OF 2026","OK"))</f>
        <v/>
      </c>
      <c r="T69" s="29"/>
    </row>
    <row r="70" customFormat="false" ht="15" hidden="false" customHeight="false" outlineLevel="0" collapsed="false">
      <c r="A70" s="27" t="n">
        <v>67</v>
      </c>
      <c r="B70" s="28"/>
      <c r="C70" s="29"/>
      <c r="D70" s="29"/>
      <c r="E70" s="29"/>
      <c r="F70" s="39"/>
      <c r="G70" s="30"/>
      <c r="H70" s="30"/>
      <c r="I70" s="31" t="str">
        <f aca="false">IF($B70="","",F70*G70)</f>
        <v/>
      </c>
      <c r="J70" s="30"/>
      <c r="K70" s="31" t="str">
        <f aca="false">IF($B70="","",J70-I70-H70)</f>
        <v/>
      </c>
      <c r="L70" s="29"/>
      <c r="M70" s="29"/>
      <c r="N70" s="30"/>
      <c r="O70" s="31" t="str">
        <f aca="false">IF($B70="","",IF(M70="Open - marked",N70-I70,0))</f>
        <v/>
      </c>
      <c r="P70" s="29"/>
      <c r="Q70" s="29"/>
      <c r="R70" s="29"/>
      <c r="S70" s="32" t="str">
        <f aca="false">IF($B70="","",IF(OR(NOT(ISNUMBER(B70)),B70&lt;46023,B70&gt;46387),"OUT OF 2026","OK"))</f>
        <v/>
      </c>
      <c r="T70" s="29"/>
    </row>
    <row r="71" customFormat="false" ht="15" hidden="false" customHeight="false" outlineLevel="0" collapsed="false">
      <c r="A71" s="27" t="n">
        <v>68</v>
      </c>
      <c r="B71" s="28"/>
      <c r="C71" s="29"/>
      <c r="D71" s="29"/>
      <c r="E71" s="29"/>
      <c r="F71" s="39"/>
      <c r="G71" s="30"/>
      <c r="H71" s="30"/>
      <c r="I71" s="31" t="str">
        <f aca="false">IF($B71="","",F71*G71)</f>
        <v/>
      </c>
      <c r="J71" s="30"/>
      <c r="K71" s="31" t="str">
        <f aca="false">IF($B71="","",J71-I71-H71)</f>
        <v/>
      </c>
      <c r="L71" s="29"/>
      <c r="M71" s="29"/>
      <c r="N71" s="30"/>
      <c r="O71" s="31" t="str">
        <f aca="false">IF($B71="","",IF(M71="Open - marked",N71-I71,0))</f>
        <v/>
      </c>
      <c r="P71" s="29"/>
      <c r="Q71" s="29"/>
      <c r="R71" s="29"/>
      <c r="S71" s="32" t="str">
        <f aca="false">IF($B71="","",IF(OR(NOT(ISNUMBER(B71)),B71&lt;46023,B71&gt;46387),"OUT OF 2026","OK"))</f>
        <v/>
      </c>
      <c r="T71" s="29"/>
    </row>
    <row r="72" customFormat="false" ht="15" hidden="false" customHeight="false" outlineLevel="0" collapsed="false">
      <c r="A72" s="27" t="n">
        <v>69</v>
      </c>
      <c r="B72" s="28"/>
      <c r="C72" s="29"/>
      <c r="D72" s="29"/>
      <c r="E72" s="29"/>
      <c r="F72" s="39"/>
      <c r="G72" s="30"/>
      <c r="H72" s="30"/>
      <c r="I72" s="31" t="str">
        <f aca="false">IF($B72="","",F72*G72)</f>
        <v/>
      </c>
      <c r="J72" s="30"/>
      <c r="K72" s="31" t="str">
        <f aca="false">IF($B72="","",J72-I72-H72)</f>
        <v/>
      </c>
      <c r="L72" s="29"/>
      <c r="M72" s="29"/>
      <c r="N72" s="30"/>
      <c r="O72" s="31" t="str">
        <f aca="false">IF($B72="","",IF(M72="Open - marked",N72-I72,0))</f>
        <v/>
      </c>
      <c r="P72" s="29"/>
      <c r="Q72" s="29"/>
      <c r="R72" s="29"/>
      <c r="S72" s="32" t="str">
        <f aca="false">IF($B72="","",IF(OR(NOT(ISNUMBER(B72)),B72&lt;46023,B72&gt;46387),"OUT OF 2026","OK"))</f>
        <v/>
      </c>
      <c r="T72" s="29"/>
    </row>
    <row r="73" customFormat="false" ht="15" hidden="false" customHeight="false" outlineLevel="0" collapsed="false">
      <c r="A73" s="27" t="n">
        <v>70</v>
      </c>
      <c r="B73" s="28"/>
      <c r="C73" s="29"/>
      <c r="D73" s="29"/>
      <c r="E73" s="29"/>
      <c r="F73" s="39"/>
      <c r="G73" s="30"/>
      <c r="H73" s="30"/>
      <c r="I73" s="31" t="str">
        <f aca="false">IF($B73="","",F73*G73)</f>
        <v/>
      </c>
      <c r="J73" s="30"/>
      <c r="K73" s="31" t="str">
        <f aca="false">IF($B73="","",J73-I73-H73)</f>
        <v/>
      </c>
      <c r="L73" s="29"/>
      <c r="M73" s="29"/>
      <c r="N73" s="30"/>
      <c r="O73" s="31" t="str">
        <f aca="false">IF($B73="","",IF(M73="Open - marked",N73-I73,0))</f>
        <v/>
      </c>
      <c r="P73" s="29"/>
      <c r="Q73" s="29"/>
      <c r="R73" s="29"/>
      <c r="S73" s="32" t="str">
        <f aca="false">IF($B73="","",IF(OR(NOT(ISNUMBER(B73)),B73&lt;46023,B73&gt;46387),"OUT OF 2026","OK"))</f>
        <v/>
      </c>
      <c r="T73" s="29"/>
    </row>
    <row r="74" customFormat="false" ht="15" hidden="false" customHeight="false" outlineLevel="0" collapsed="false">
      <c r="A74" s="27" t="n">
        <v>71</v>
      </c>
      <c r="B74" s="28"/>
      <c r="C74" s="29"/>
      <c r="D74" s="29"/>
      <c r="E74" s="29"/>
      <c r="F74" s="39"/>
      <c r="G74" s="30"/>
      <c r="H74" s="30"/>
      <c r="I74" s="31" t="str">
        <f aca="false">IF($B74="","",F74*G74)</f>
        <v/>
      </c>
      <c r="J74" s="30"/>
      <c r="K74" s="31" t="str">
        <f aca="false">IF($B74="","",J74-I74-H74)</f>
        <v/>
      </c>
      <c r="L74" s="29"/>
      <c r="M74" s="29"/>
      <c r="N74" s="30"/>
      <c r="O74" s="31" t="str">
        <f aca="false">IF($B74="","",IF(M74="Open - marked",N74-I74,0))</f>
        <v/>
      </c>
      <c r="P74" s="29"/>
      <c r="Q74" s="29"/>
      <c r="R74" s="29"/>
      <c r="S74" s="32" t="str">
        <f aca="false">IF($B74="","",IF(OR(NOT(ISNUMBER(B74)),B74&lt;46023,B74&gt;46387),"OUT OF 2026","OK"))</f>
        <v/>
      </c>
      <c r="T74" s="29"/>
    </row>
    <row r="75" customFormat="false" ht="15" hidden="false" customHeight="false" outlineLevel="0" collapsed="false">
      <c r="A75" s="27" t="n">
        <v>72</v>
      </c>
      <c r="B75" s="28"/>
      <c r="C75" s="29"/>
      <c r="D75" s="29"/>
      <c r="E75" s="29"/>
      <c r="F75" s="39"/>
      <c r="G75" s="30"/>
      <c r="H75" s="30"/>
      <c r="I75" s="31" t="str">
        <f aca="false">IF($B75="","",F75*G75)</f>
        <v/>
      </c>
      <c r="J75" s="30"/>
      <c r="K75" s="31" t="str">
        <f aca="false">IF($B75="","",J75-I75-H75)</f>
        <v/>
      </c>
      <c r="L75" s="29"/>
      <c r="M75" s="29"/>
      <c r="N75" s="30"/>
      <c r="O75" s="31" t="str">
        <f aca="false">IF($B75="","",IF(M75="Open - marked",N75-I75,0))</f>
        <v/>
      </c>
      <c r="P75" s="29"/>
      <c r="Q75" s="29"/>
      <c r="R75" s="29"/>
      <c r="S75" s="32" t="str">
        <f aca="false">IF($B75="","",IF(OR(NOT(ISNUMBER(B75)),B75&lt;46023,B75&gt;46387),"OUT OF 2026","OK"))</f>
        <v/>
      </c>
      <c r="T75" s="29"/>
    </row>
    <row r="76" customFormat="false" ht="15" hidden="false" customHeight="false" outlineLevel="0" collapsed="false">
      <c r="A76" s="27" t="n">
        <v>73</v>
      </c>
      <c r="B76" s="28"/>
      <c r="C76" s="29"/>
      <c r="D76" s="29"/>
      <c r="E76" s="29"/>
      <c r="F76" s="39"/>
      <c r="G76" s="30"/>
      <c r="H76" s="30"/>
      <c r="I76" s="31" t="str">
        <f aca="false">IF($B76="","",F76*G76)</f>
        <v/>
      </c>
      <c r="J76" s="30"/>
      <c r="K76" s="31" t="str">
        <f aca="false">IF($B76="","",J76-I76-H76)</f>
        <v/>
      </c>
      <c r="L76" s="29"/>
      <c r="M76" s="29"/>
      <c r="N76" s="30"/>
      <c r="O76" s="31" t="str">
        <f aca="false">IF($B76="","",IF(M76="Open - marked",N76-I76,0))</f>
        <v/>
      </c>
      <c r="P76" s="29"/>
      <c r="Q76" s="29"/>
      <c r="R76" s="29"/>
      <c r="S76" s="32" t="str">
        <f aca="false">IF($B76="","",IF(OR(NOT(ISNUMBER(B76)),B76&lt;46023,B76&gt;46387),"OUT OF 2026","OK"))</f>
        <v/>
      </c>
      <c r="T76" s="29"/>
    </row>
    <row r="77" customFormat="false" ht="15" hidden="false" customHeight="false" outlineLevel="0" collapsed="false">
      <c r="A77" s="27" t="n">
        <v>74</v>
      </c>
      <c r="B77" s="28"/>
      <c r="C77" s="29"/>
      <c r="D77" s="29"/>
      <c r="E77" s="29"/>
      <c r="F77" s="39"/>
      <c r="G77" s="30"/>
      <c r="H77" s="30"/>
      <c r="I77" s="31" t="str">
        <f aca="false">IF($B77="","",F77*G77)</f>
        <v/>
      </c>
      <c r="J77" s="30"/>
      <c r="K77" s="31" t="str">
        <f aca="false">IF($B77="","",J77-I77-H77)</f>
        <v/>
      </c>
      <c r="L77" s="29"/>
      <c r="M77" s="29"/>
      <c r="N77" s="30"/>
      <c r="O77" s="31" t="str">
        <f aca="false">IF($B77="","",IF(M77="Open - marked",N77-I77,0))</f>
        <v/>
      </c>
      <c r="P77" s="29"/>
      <c r="Q77" s="29"/>
      <c r="R77" s="29"/>
      <c r="S77" s="32" t="str">
        <f aca="false">IF($B77="","",IF(OR(NOT(ISNUMBER(B77)),B77&lt;46023,B77&gt;46387),"OUT OF 2026","OK"))</f>
        <v/>
      </c>
      <c r="T77" s="29"/>
    </row>
    <row r="78" customFormat="false" ht="15" hidden="false" customHeight="false" outlineLevel="0" collapsed="false">
      <c r="A78" s="27" t="n">
        <v>75</v>
      </c>
      <c r="B78" s="28"/>
      <c r="C78" s="29"/>
      <c r="D78" s="29"/>
      <c r="E78" s="29"/>
      <c r="F78" s="39"/>
      <c r="G78" s="30"/>
      <c r="H78" s="30"/>
      <c r="I78" s="31" t="str">
        <f aca="false">IF($B78="","",F78*G78)</f>
        <v/>
      </c>
      <c r="J78" s="30"/>
      <c r="K78" s="31" t="str">
        <f aca="false">IF($B78="","",J78-I78-H78)</f>
        <v/>
      </c>
      <c r="L78" s="29"/>
      <c r="M78" s="29"/>
      <c r="N78" s="30"/>
      <c r="O78" s="31" t="str">
        <f aca="false">IF($B78="","",IF(M78="Open - marked",N78-I78,0))</f>
        <v/>
      </c>
      <c r="P78" s="29"/>
      <c r="Q78" s="29"/>
      <c r="R78" s="29"/>
      <c r="S78" s="32" t="str">
        <f aca="false">IF($B78="","",IF(OR(NOT(ISNUMBER(B78)),B78&lt;46023,B78&gt;46387),"OUT OF 2026","OK"))</f>
        <v/>
      </c>
      <c r="T78" s="29"/>
    </row>
    <row r="79" customFormat="false" ht="15" hidden="false" customHeight="false" outlineLevel="0" collapsed="false">
      <c r="A79" s="27" t="n">
        <v>76</v>
      </c>
      <c r="B79" s="28"/>
      <c r="C79" s="29"/>
      <c r="D79" s="29"/>
      <c r="E79" s="29"/>
      <c r="F79" s="39"/>
      <c r="G79" s="30"/>
      <c r="H79" s="30"/>
      <c r="I79" s="31" t="str">
        <f aca="false">IF($B79="","",F79*G79)</f>
        <v/>
      </c>
      <c r="J79" s="30"/>
      <c r="K79" s="31" t="str">
        <f aca="false">IF($B79="","",J79-I79-H79)</f>
        <v/>
      </c>
      <c r="L79" s="29"/>
      <c r="M79" s="29"/>
      <c r="N79" s="30"/>
      <c r="O79" s="31" t="str">
        <f aca="false">IF($B79="","",IF(M79="Open - marked",N79-I79,0))</f>
        <v/>
      </c>
      <c r="P79" s="29"/>
      <c r="Q79" s="29"/>
      <c r="R79" s="29"/>
      <c r="S79" s="32" t="str">
        <f aca="false">IF($B79="","",IF(OR(NOT(ISNUMBER(B79)),B79&lt;46023,B79&gt;46387),"OUT OF 2026","OK"))</f>
        <v/>
      </c>
      <c r="T79" s="29"/>
    </row>
    <row r="80" customFormat="false" ht="15" hidden="false" customHeight="false" outlineLevel="0" collapsed="false">
      <c r="A80" s="27" t="n">
        <v>77</v>
      </c>
      <c r="B80" s="28"/>
      <c r="C80" s="29"/>
      <c r="D80" s="29"/>
      <c r="E80" s="29"/>
      <c r="F80" s="39"/>
      <c r="G80" s="30"/>
      <c r="H80" s="30"/>
      <c r="I80" s="31" t="str">
        <f aca="false">IF($B80="","",F80*G80)</f>
        <v/>
      </c>
      <c r="J80" s="30"/>
      <c r="K80" s="31" t="str">
        <f aca="false">IF($B80="","",J80-I80-H80)</f>
        <v/>
      </c>
      <c r="L80" s="29"/>
      <c r="M80" s="29"/>
      <c r="N80" s="30"/>
      <c r="O80" s="31" t="str">
        <f aca="false">IF($B80="","",IF(M80="Open - marked",N80-I80,0))</f>
        <v/>
      </c>
      <c r="P80" s="29"/>
      <c r="Q80" s="29"/>
      <c r="R80" s="29"/>
      <c r="S80" s="32" t="str">
        <f aca="false">IF($B80="","",IF(OR(NOT(ISNUMBER(B80)),B80&lt;46023,B80&gt;46387),"OUT OF 2026","OK"))</f>
        <v/>
      </c>
      <c r="T80" s="29"/>
    </row>
    <row r="81" customFormat="false" ht="15" hidden="false" customHeight="false" outlineLevel="0" collapsed="false">
      <c r="A81" s="27" t="n">
        <v>78</v>
      </c>
      <c r="B81" s="28"/>
      <c r="C81" s="29"/>
      <c r="D81" s="29"/>
      <c r="E81" s="29"/>
      <c r="F81" s="39"/>
      <c r="G81" s="30"/>
      <c r="H81" s="30"/>
      <c r="I81" s="31" t="str">
        <f aca="false">IF($B81="","",F81*G81)</f>
        <v/>
      </c>
      <c r="J81" s="30"/>
      <c r="K81" s="31" t="str">
        <f aca="false">IF($B81="","",J81-I81-H81)</f>
        <v/>
      </c>
      <c r="L81" s="29"/>
      <c r="M81" s="29"/>
      <c r="N81" s="30"/>
      <c r="O81" s="31" t="str">
        <f aca="false">IF($B81="","",IF(M81="Open - marked",N81-I81,0))</f>
        <v/>
      </c>
      <c r="P81" s="29"/>
      <c r="Q81" s="29"/>
      <c r="R81" s="29"/>
      <c r="S81" s="32" t="str">
        <f aca="false">IF($B81="","",IF(OR(NOT(ISNUMBER(B81)),B81&lt;46023,B81&gt;46387),"OUT OF 2026","OK"))</f>
        <v/>
      </c>
      <c r="T81" s="29"/>
    </row>
    <row r="82" customFormat="false" ht="15" hidden="false" customHeight="false" outlineLevel="0" collapsed="false">
      <c r="A82" s="27" t="n">
        <v>79</v>
      </c>
      <c r="B82" s="28"/>
      <c r="C82" s="29"/>
      <c r="D82" s="29"/>
      <c r="E82" s="29"/>
      <c r="F82" s="39"/>
      <c r="G82" s="30"/>
      <c r="H82" s="30"/>
      <c r="I82" s="31" t="str">
        <f aca="false">IF($B82="","",F82*G82)</f>
        <v/>
      </c>
      <c r="J82" s="30"/>
      <c r="K82" s="31" t="str">
        <f aca="false">IF($B82="","",J82-I82-H82)</f>
        <v/>
      </c>
      <c r="L82" s="29"/>
      <c r="M82" s="29"/>
      <c r="N82" s="30"/>
      <c r="O82" s="31" t="str">
        <f aca="false">IF($B82="","",IF(M82="Open - marked",N82-I82,0))</f>
        <v/>
      </c>
      <c r="P82" s="29"/>
      <c r="Q82" s="29"/>
      <c r="R82" s="29"/>
      <c r="S82" s="32" t="str">
        <f aca="false">IF($B82="","",IF(OR(NOT(ISNUMBER(B82)),B82&lt;46023,B82&gt;46387),"OUT OF 2026","OK"))</f>
        <v/>
      </c>
      <c r="T82" s="29"/>
    </row>
    <row r="83" customFormat="false" ht="15" hidden="false" customHeight="false" outlineLevel="0" collapsed="false">
      <c r="A83" s="27" t="n">
        <v>80</v>
      </c>
      <c r="B83" s="28"/>
      <c r="C83" s="29"/>
      <c r="D83" s="29"/>
      <c r="E83" s="29"/>
      <c r="F83" s="39"/>
      <c r="G83" s="30"/>
      <c r="H83" s="30"/>
      <c r="I83" s="31" t="str">
        <f aca="false">IF($B83="","",F83*G83)</f>
        <v/>
      </c>
      <c r="J83" s="30"/>
      <c r="K83" s="31" t="str">
        <f aca="false">IF($B83="","",J83-I83-H83)</f>
        <v/>
      </c>
      <c r="L83" s="29"/>
      <c r="M83" s="29"/>
      <c r="N83" s="30"/>
      <c r="O83" s="31" t="str">
        <f aca="false">IF($B83="","",IF(M83="Open - marked",N83-I83,0))</f>
        <v/>
      </c>
      <c r="P83" s="29"/>
      <c r="Q83" s="29"/>
      <c r="R83" s="29"/>
      <c r="S83" s="32" t="str">
        <f aca="false">IF($B83="","",IF(OR(NOT(ISNUMBER(B83)),B83&lt;46023,B83&gt;46387),"OUT OF 2026","OK"))</f>
        <v/>
      </c>
      <c r="T83" s="29"/>
    </row>
    <row r="84" customFormat="false" ht="15" hidden="false" customHeight="false" outlineLevel="0" collapsed="false">
      <c r="A84" s="27" t="n">
        <v>81</v>
      </c>
      <c r="B84" s="28"/>
      <c r="C84" s="29"/>
      <c r="D84" s="29"/>
      <c r="E84" s="29"/>
      <c r="F84" s="39"/>
      <c r="G84" s="30"/>
      <c r="H84" s="30"/>
      <c r="I84" s="31" t="str">
        <f aca="false">IF($B84="","",F84*G84)</f>
        <v/>
      </c>
      <c r="J84" s="30"/>
      <c r="K84" s="31" t="str">
        <f aca="false">IF($B84="","",J84-I84-H84)</f>
        <v/>
      </c>
      <c r="L84" s="29"/>
      <c r="M84" s="29"/>
      <c r="N84" s="30"/>
      <c r="O84" s="31" t="str">
        <f aca="false">IF($B84="","",IF(M84="Open - marked",N84-I84,0))</f>
        <v/>
      </c>
      <c r="P84" s="29"/>
      <c r="Q84" s="29"/>
      <c r="R84" s="29"/>
      <c r="S84" s="32" t="str">
        <f aca="false">IF($B84="","",IF(OR(NOT(ISNUMBER(B84)),B84&lt;46023,B84&gt;46387),"OUT OF 2026","OK"))</f>
        <v/>
      </c>
      <c r="T84" s="29"/>
    </row>
    <row r="85" customFormat="false" ht="15" hidden="false" customHeight="false" outlineLevel="0" collapsed="false">
      <c r="A85" s="27" t="n">
        <v>82</v>
      </c>
      <c r="B85" s="28"/>
      <c r="C85" s="29"/>
      <c r="D85" s="29"/>
      <c r="E85" s="29"/>
      <c r="F85" s="39"/>
      <c r="G85" s="30"/>
      <c r="H85" s="30"/>
      <c r="I85" s="31" t="str">
        <f aca="false">IF($B85="","",F85*G85)</f>
        <v/>
      </c>
      <c r="J85" s="30"/>
      <c r="K85" s="31" t="str">
        <f aca="false">IF($B85="","",J85-I85-H85)</f>
        <v/>
      </c>
      <c r="L85" s="29"/>
      <c r="M85" s="29"/>
      <c r="N85" s="30"/>
      <c r="O85" s="31" t="str">
        <f aca="false">IF($B85="","",IF(M85="Open - marked",N85-I85,0))</f>
        <v/>
      </c>
      <c r="P85" s="29"/>
      <c r="Q85" s="29"/>
      <c r="R85" s="29"/>
      <c r="S85" s="32" t="str">
        <f aca="false">IF($B85="","",IF(OR(NOT(ISNUMBER(B85)),B85&lt;46023,B85&gt;46387),"OUT OF 2026","OK"))</f>
        <v/>
      </c>
      <c r="T85" s="29"/>
    </row>
    <row r="86" customFormat="false" ht="15" hidden="false" customHeight="false" outlineLevel="0" collapsed="false">
      <c r="A86" s="27" t="n">
        <v>83</v>
      </c>
      <c r="B86" s="28"/>
      <c r="C86" s="29"/>
      <c r="D86" s="29"/>
      <c r="E86" s="29"/>
      <c r="F86" s="39"/>
      <c r="G86" s="30"/>
      <c r="H86" s="30"/>
      <c r="I86" s="31" t="str">
        <f aca="false">IF($B86="","",F86*G86)</f>
        <v/>
      </c>
      <c r="J86" s="30"/>
      <c r="K86" s="31" t="str">
        <f aca="false">IF($B86="","",J86-I86-H86)</f>
        <v/>
      </c>
      <c r="L86" s="29"/>
      <c r="M86" s="29"/>
      <c r="N86" s="30"/>
      <c r="O86" s="31" t="str">
        <f aca="false">IF($B86="","",IF(M86="Open - marked",N86-I86,0))</f>
        <v/>
      </c>
      <c r="P86" s="29"/>
      <c r="Q86" s="29"/>
      <c r="R86" s="29"/>
      <c r="S86" s="32" t="str">
        <f aca="false">IF($B86="","",IF(OR(NOT(ISNUMBER(B86)),B86&lt;46023,B86&gt;46387),"OUT OF 2026","OK"))</f>
        <v/>
      </c>
      <c r="T86" s="29"/>
    </row>
    <row r="87" customFormat="false" ht="15" hidden="false" customHeight="false" outlineLevel="0" collapsed="false">
      <c r="A87" s="27" t="n">
        <v>84</v>
      </c>
      <c r="B87" s="28"/>
      <c r="C87" s="29"/>
      <c r="D87" s="29"/>
      <c r="E87" s="29"/>
      <c r="F87" s="39"/>
      <c r="G87" s="30"/>
      <c r="H87" s="30"/>
      <c r="I87" s="31" t="str">
        <f aca="false">IF($B87="","",F87*G87)</f>
        <v/>
      </c>
      <c r="J87" s="30"/>
      <c r="K87" s="31" t="str">
        <f aca="false">IF($B87="","",J87-I87-H87)</f>
        <v/>
      </c>
      <c r="L87" s="29"/>
      <c r="M87" s="29"/>
      <c r="N87" s="30"/>
      <c r="O87" s="31" t="str">
        <f aca="false">IF($B87="","",IF(M87="Open - marked",N87-I87,0))</f>
        <v/>
      </c>
      <c r="P87" s="29"/>
      <c r="Q87" s="29"/>
      <c r="R87" s="29"/>
      <c r="S87" s="32" t="str">
        <f aca="false">IF($B87="","",IF(OR(NOT(ISNUMBER(B87)),B87&lt;46023,B87&gt;46387),"OUT OF 2026","OK"))</f>
        <v/>
      </c>
      <c r="T87" s="29"/>
    </row>
    <row r="88" customFormat="false" ht="15" hidden="false" customHeight="false" outlineLevel="0" collapsed="false">
      <c r="A88" s="27" t="n">
        <v>85</v>
      </c>
      <c r="B88" s="28"/>
      <c r="C88" s="29"/>
      <c r="D88" s="29"/>
      <c r="E88" s="29"/>
      <c r="F88" s="39"/>
      <c r="G88" s="30"/>
      <c r="H88" s="30"/>
      <c r="I88" s="31" t="str">
        <f aca="false">IF($B88="","",F88*G88)</f>
        <v/>
      </c>
      <c r="J88" s="30"/>
      <c r="K88" s="31" t="str">
        <f aca="false">IF($B88="","",J88-I88-H88)</f>
        <v/>
      </c>
      <c r="L88" s="29"/>
      <c r="M88" s="29"/>
      <c r="N88" s="30"/>
      <c r="O88" s="31" t="str">
        <f aca="false">IF($B88="","",IF(M88="Open - marked",N88-I88,0))</f>
        <v/>
      </c>
      <c r="P88" s="29"/>
      <c r="Q88" s="29"/>
      <c r="R88" s="29"/>
      <c r="S88" s="32" t="str">
        <f aca="false">IF($B88="","",IF(OR(NOT(ISNUMBER(B88)),B88&lt;46023,B88&gt;46387),"OUT OF 2026","OK"))</f>
        <v/>
      </c>
      <c r="T88" s="29"/>
    </row>
    <row r="89" customFormat="false" ht="15" hidden="false" customHeight="false" outlineLevel="0" collapsed="false">
      <c r="A89" s="27" t="n">
        <v>86</v>
      </c>
      <c r="B89" s="28"/>
      <c r="C89" s="29"/>
      <c r="D89" s="29"/>
      <c r="E89" s="29"/>
      <c r="F89" s="39"/>
      <c r="G89" s="30"/>
      <c r="H89" s="30"/>
      <c r="I89" s="31" t="str">
        <f aca="false">IF($B89="","",F89*G89)</f>
        <v/>
      </c>
      <c r="J89" s="30"/>
      <c r="K89" s="31" t="str">
        <f aca="false">IF($B89="","",J89-I89-H89)</f>
        <v/>
      </c>
      <c r="L89" s="29"/>
      <c r="M89" s="29"/>
      <c r="N89" s="30"/>
      <c r="O89" s="31" t="str">
        <f aca="false">IF($B89="","",IF(M89="Open - marked",N89-I89,0))</f>
        <v/>
      </c>
      <c r="P89" s="29"/>
      <c r="Q89" s="29"/>
      <c r="R89" s="29"/>
      <c r="S89" s="32" t="str">
        <f aca="false">IF($B89="","",IF(OR(NOT(ISNUMBER(B89)),B89&lt;46023,B89&gt;46387),"OUT OF 2026","OK"))</f>
        <v/>
      </c>
      <c r="T89" s="29"/>
    </row>
    <row r="90" customFormat="false" ht="15" hidden="false" customHeight="false" outlineLevel="0" collapsed="false">
      <c r="A90" s="27" t="n">
        <v>87</v>
      </c>
      <c r="B90" s="28"/>
      <c r="C90" s="29"/>
      <c r="D90" s="29"/>
      <c r="E90" s="29"/>
      <c r="F90" s="39"/>
      <c r="G90" s="30"/>
      <c r="H90" s="30"/>
      <c r="I90" s="31" t="str">
        <f aca="false">IF($B90="","",F90*G90)</f>
        <v/>
      </c>
      <c r="J90" s="30"/>
      <c r="K90" s="31" t="str">
        <f aca="false">IF($B90="","",J90-I90-H90)</f>
        <v/>
      </c>
      <c r="L90" s="29"/>
      <c r="M90" s="29"/>
      <c r="N90" s="30"/>
      <c r="O90" s="31" t="str">
        <f aca="false">IF($B90="","",IF(M90="Open - marked",N90-I90,0))</f>
        <v/>
      </c>
      <c r="P90" s="29"/>
      <c r="Q90" s="29"/>
      <c r="R90" s="29"/>
      <c r="S90" s="32" t="str">
        <f aca="false">IF($B90="","",IF(OR(NOT(ISNUMBER(B90)),B90&lt;46023,B90&gt;46387),"OUT OF 2026","OK"))</f>
        <v/>
      </c>
      <c r="T90" s="29"/>
    </row>
    <row r="91" customFormat="false" ht="15" hidden="false" customHeight="false" outlineLevel="0" collapsed="false">
      <c r="A91" s="27" t="n">
        <v>88</v>
      </c>
      <c r="B91" s="28"/>
      <c r="C91" s="29"/>
      <c r="D91" s="29"/>
      <c r="E91" s="29"/>
      <c r="F91" s="39"/>
      <c r="G91" s="30"/>
      <c r="H91" s="30"/>
      <c r="I91" s="31" t="str">
        <f aca="false">IF($B91="","",F91*G91)</f>
        <v/>
      </c>
      <c r="J91" s="30"/>
      <c r="K91" s="31" t="str">
        <f aca="false">IF($B91="","",J91-I91-H91)</f>
        <v/>
      </c>
      <c r="L91" s="29"/>
      <c r="M91" s="29"/>
      <c r="N91" s="30"/>
      <c r="O91" s="31" t="str">
        <f aca="false">IF($B91="","",IF(M91="Open - marked",N91-I91,0))</f>
        <v/>
      </c>
      <c r="P91" s="29"/>
      <c r="Q91" s="29"/>
      <c r="R91" s="29"/>
      <c r="S91" s="32" t="str">
        <f aca="false">IF($B91="","",IF(OR(NOT(ISNUMBER(B91)),B91&lt;46023,B91&gt;46387),"OUT OF 2026","OK"))</f>
        <v/>
      </c>
      <c r="T91" s="29"/>
    </row>
    <row r="92" customFormat="false" ht="15" hidden="false" customHeight="false" outlineLevel="0" collapsed="false">
      <c r="A92" s="27" t="n">
        <v>89</v>
      </c>
      <c r="B92" s="28"/>
      <c r="C92" s="29"/>
      <c r="D92" s="29"/>
      <c r="E92" s="29"/>
      <c r="F92" s="39"/>
      <c r="G92" s="30"/>
      <c r="H92" s="30"/>
      <c r="I92" s="31" t="str">
        <f aca="false">IF($B92="","",F92*G92)</f>
        <v/>
      </c>
      <c r="J92" s="30"/>
      <c r="K92" s="31" t="str">
        <f aca="false">IF($B92="","",J92-I92-H92)</f>
        <v/>
      </c>
      <c r="L92" s="29"/>
      <c r="M92" s="29"/>
      <c r="N92" s="30"/>
      <c r="O92" s="31" t="str">
        <f aca="false">IF($B92="","",IF(M92="Open - marked",N92-I92,0))</f>
        <v/>
      </c>
      <c r="P92" s="29"/>
      <c r="Q92" s="29"/>
      <c r="R92" s="29"/>
      <c r="S92" s="32" t="str">
        <f aca="false">IF($B92="","",IF(OR(NOT(ISNUMBER(B92)),B92&lt;46023,B92&gt;46387),"OUT OF 2026","OK"))</f>
        <v/>
      </c>
      <c r="T92" s="29"/>
    </row>
    <row r="93" customFormat="false" ht="15" hidden="false" customHeight="false" outlineLevel="0" collapsed="false">
      <c r="A93" s="27" t="n">
        <v>90</v>
      </c>
      <c r="B93" s="28"/>
      <c r="C93" s="29"/>
      <c r="D93" s="29"/>
      <c r="E93" s="29"/>
      <c r="F93" s="39"/>
      <c r="G93" s="30"/>
      <c r="H93" s="30"/>
      <c r="I93" s="31" t="str">
        <f aca="false">IF($B93="","",F93*G93)</f>
        <v/>
      </c>
      <c r="J93" s="30"/>
      <c r="K93" s="31" t="str">
        <f aca="false">IF($B93="","",J93-I93-H93)</f>
        <v/>
      </c>
      <c r="L93" s="29"/>
      <c r="M93" s="29"/>
      <c r="N93" s="30"/>
      <c r="O93" s="31" t="str">
        <f aca="false">IF($B93="","",IF(M93="Open - marked",N93-I93,0))</f>
        <v/>
      </c>
      <c r="P93" s="29"/>
      <c r="Q93" s="29"/>
      <c r="R93" s="29"/>
      <c r="S93" s="32" t="str">
        <f aca="false">IF($B93="","",IF(OR(NOT(ISNUMBER(B93)),B93&lt;46023,B93&gt;46387),"OUT OF 2026","OK"))</f>
        <v/>
      </c>
      <c r="T93" s="29"/>
    </row>
    <row r="94" customFormat="false" ht="15" hidden="false" customHeight="false" outlineLevel="0" collapsed="false">
      <c r="A94" s="27" t="n">
        <v>91</v>
      </c>
      <c r="B94" s="28"/>
      <c r="C94" s="29"/>
      <c r="D94" s="29"/>
      <c r="E94" s="29"/>
      <c r="F94" s="39"/>
      <c r="G94" s="30"/>
      <c r="H94" s="30"/>
      <c r="I94" s="31" t="str">
        <f aca="false">IF($B94="","",F94*G94)</f>
        <v/>
      </c>
      <c r="J94" s="30"/>
      <c r="K94" s="31" t="str">
        <f aca="false">IF($B94="","",J94-I94-H94)</f>
        <v/>
      </c>
      <c r="L94" s="29"/>
      <c r="M94" s="29"/>
      <c r="N94" s="30"/>
      <c r="O94" s="31" t="str">
        <f aca="false">IF($B94="","",IF(M94="Open - marked",N94-I94,0))</f>
        <v/>
      </c>
      <c r="P94" s="29"/>
      <c r="Q94" s="29"/>
      <c r="R94" s="29"/>
      <c r="S94" s="32" t="str">
        <f aca="false">IF($B94="","",IF(OR(NOT(ISNUMBER(B94)),B94&lt;46023,B94&gt;46387),"OUT OF 2026","OK"))</f>
        <v/>
      </c>
      <c r="T94" s="29"/>
    </row>
    <row r="95" customFormat="false" ht="15" hidden="false" customHeight="false" outlineLevel="0" collapsed="false">
      <c r="A95" s="27" t="n">
        <v>92</v>
      </c>
      <c r="B95" s="28"/>
      <c r="C95" s="29"/>
      <c r="D95" s="29"/>
      <c r="E95" s="29"/>
      <c r="F95" s="39"/>
      <c r="G95" s="30"/>
      <c r="H95" s="30"/>
      <c r="I95" s="31" t="str">
        <f aca="false">IF($B95="","",F95*G95)</f>
        <v/>
      </c>
      <c r="J95" s="30"/>
      <c r="K95" s="31" t="str">
        <f aca="false">IF($B95="","",J95-I95-H95)</f>
        <v/>
      </c>
      <c r="L95" s="29"/>
      <c r="M95" s="29"/>
      <c r="N95" s="30"/>
      <c r="O95" s="31" t="str">
        <f aca="false">IF($B95="","",IF(M95="Open - marked",N95-I95,0))</f>
        <v/>
      </c>
      <c r="P95" s="29"/>
      <c r="Q95" s="29"/>
      <c r="R95" s="29"/>
      <c r="S95" s="32" t="str">
        <f aca="false">IF($B95="","",IF(OR(NOT(ISNUMBER(B95)),B95&lt;46023,B95&gt;46387),"OUT OF 2026","OK"))</f>
        <v/>
      </c>
      <c r="T95" s="29"/>
    </row>
    <row r="96" customFormat="false" ht="15" hidden="false" customHeight="false" outlineLevel="0" collapsed="false">
      <c r="A96" s="27" t="n">
        <v>93</v>
      </c>
      <c r="B96" s="28"/>
      <c r="C96" s="29"/>
      <c r="D96" s="29"/>
      <c r="E96" s="29"/>
      <c r="F96" s="39"/>
      <c r="G96" s="30"/>
      <c r="H96" s="30"/>
      <c r="I96" s="31" t="str">
        <f aca="false">IF($B96="","",F96*G96)</f>
        <v/>
      </c>
      <c r="J96" s="30"/>
      <c r="K96" s="31" t="str">
        <f aca="false">IF($B96="","",J96-I96-H96)</f>
        <v/>
      </c>
      <c r="L96" s="29"/>
      <c r="M96" s="29"/>
      <c r="N96" s="30"/>
      <c r="O96" s="31" t="str">
        <f aca="false">IF($B96="","",IF(M96="Open - marked",N96-I96,0))</f>
        <v/>
      </c>
      <c r="P96" s="29"/>
      <c r="Q96" s="29"/>
      <c r="R96" s="29"/>
      <c r="S96" s="32" t="str">
        <f aca="false">IF($B96="","",IF(OR(NOT(ISNUMBER(B96)),B96&lt;46023,B96&gt;46387),"OUT OF 2026","OK"))</f>
        <v/>
      </c>
      <c r="T96" s="29"/>
    </row>
    <row r="97" customFormat="false" ht="15" hidden="false" customHeight="false" outlineLevel="0" collapsed="false">
      <c r="A97" s="27" t="n">
        <v>94</v>
      </c>
      <c r="B97" s="28"/>
      <c r="C97" s="29"/>
      <c r="D97" s="29"/>
      <c r="E97" s="29"/>
      <c r="F97" s="39"/>
      <c r="G97" s="30"/>
      <c r="H97" s="30"/>
      <c r="I97" s="31" t="str">
        <f aca="false">IF($B97="","",F97*G97)</f>
        <v/>
      </c>
      <c r="J97" s="30"/>
      <c r="K97" s="31" t="str">
        <f aca="false">IF($B97="","",J97-I97-H97)</f>
        <v/>
      </c>
      <c r="L97" s="29"/>
      <c r="M97" s="29"/>
      <c r="N97" s="30"/>
      <c r="O97" s="31" t="str">
        <f aca="false">IF($B97="","",IF(M97="Open - marked",N97-I97,0))</f>
        <v/>
      </c>
      <c r="P97" s="29"/>
      <c r="Q97" s="29"/>
      <c r="R97" s="29"/>
      <c r="S97" s="32" t="str">
        <f aca="false">IF($B97="","",IF(OR(NOT(ISNUMBER(B97)),B97&lt;46023,B97&gt;46387),"OUT OF 2026","OK"))</f>
        <v/>
      </c>
      <c r="T97" s="29"/>
    </row>
    <row r="98" customFormat="false" ht="15" hidden="false" customHeight="false" outlineLevel="0" collapsed="false">
      <c r="A98" s="27" t="n">
        <v>95</v>
      </c>
      <c r="B98" s="28"/>
      <c r="C98" s="29"/>
      <c r="D98" s="29"/>
      <c r="E98" s="29"/>
      <c r="F98" s="39"/>
      <c r="G98" s="30"/>
      <c r="H98" s="30"/>
      <c r="I98" s="31" t="str">
        <f aca="false">IF($B98="","",F98*G98)</f>
        <v/>
      </c>
      <c r="J98" s="30"/>
      <c r="K98" s="31" t="str">
        <f aca="false">IF($B98="","",J98-I98-H98)</f>
        <v/>
      </c>
      <c r="L98" s="29"/>
      <c r="M98" s="29"/>
      <c r="N98" s="30"/>
      <c r="O98" s="31" t="str">
        <f aca="false">IF($B98="","",IF(M98="Open - marked",N98-I98,0))</f>
        <v/>
      </c>
      <c r="P98" s="29"/>
      <c r="Q98" s="29"/>
      <c r="R98" s="29"/>
      <c r="S98" s="32" t="str">
        <f aca="false">IF($B98="","",IF(OR(NOT(ISNUMBER(B98)),B98&lt;46023,B98&gt;46387),"OUT OF 2026","OK"))</f>
        <v/>
      </c>
      <c r="T98" s="29"/>
    </row>
    <row r="99" customFormat="false" ht="15" hidden="false" customHeight="false" outlineLevel="0" collapsed="false">
      <c r="A99" s="27" t="n">
        <v>96</v>
      </c>
      <c r="B99" s="28"/>
      <c r="C99" s="29"/>
      <c r="D99" s="29"/>
      <c r="E99" s="29"/>
      <c r="F99" s="39"/>
      <c r="G99" s="30"/>
      <c r="H99" s="30"/>
      <c r="I99" s="31" t="str">
        <f aca="false">IF($B99="","",F99*G99)</f>
        <v/>
      </c>
      <c r="J99" s="30"/>
      <c r="K99" s="31" t="str">
        <f aca="false">IF($B99="","",J99-I99-H99)</f>
        <v/>
      </c>
      <c r="L99" s="29"/>
      <c r="M99" s="29"/>
      <c r="N99" s="30"/>
      <c r="O99" s="31" t="str">
        <f aca="false">IF($B99="","",IF(M99="Open - marked",N99-I99,0))</f>
        <v/>
      </c>
      <c r="P99" s="29"/>
      <c r="Q99" s="29"/>
      <c r="R99" s="29"/>
      <c r="S99" s="32" t="str">
        <f aca="false">IF($B99="","",IF(OR(NOT(ISNUMBER(B99)),B99&lt;46023,B99&gt;46387),"OUT OF 2026","OK"))</f>
        <v/>
      </c>
      <c r="T99" s="29"/>
    </row>
    <row r="100" customFormat="false" ht="15" hidden="false" customHeight="false" outlineLevel="0" collapsed="false">
      <c r="A100" s="27" t="n">
        <v>97</v>
      </c>
      <c r="B100" s="28"/>
      <c r="C100" s="29"/>
      <c r="D100" s="29"/>
      <c r="E100" s="29"/>
      <c r="F100" s="39"/>
      <c r="G100" s="30"/>
      <c r="H100" s="30"/>
      <c r="I100" s="31" t="str">
        <f aca="false">IF($B100="","",F100*G100)</f>
        <v/>
      </c>
      <c r="J100" s="30"/>
      <c r="K100" s="31" t="str">
        <f aca="false">IF($B100="","",J100-I100-H100)</f>
        <v/>
      </c>
      <c r="L100" s="29"/>
      <c r="M100" s="29"/>
      <c r="N100" s="30"/>
      <c r="O100" s="31" t="str">
        <f aca="false">IF($B100="","",IF(M100="Open - marked",N100-I100,0))</f>
        <v/>
      </c>
      <c r="P100" s="29"/>
      <c r="Q100" s="29"/>
      <c r="R100" s="29"/>
      <c r="S100" s="32" t="str">
        <f aca="false">IF($B100="","",IF(OR(NOT(ISNUMBER(B100)),B100&lt;46023,B100&gt;46387),"OUT OF 2026","OK"))</f>
        <v/>
      </c>
      <c r="T100" s="29"/>
    </row>
    <row r="101" customFormat="false" ht="15" hidden="false" customHeight="false" outlineLevel="0" collapsed="false">
      <c r="A101" s="27" t="n">
        <v>98</v>
      </c>
      <c r="B101" s="28"/>
      <c r="C101" s="29"/>
      <c r="D101" s="29"/>
      <c r="E101" s="29"/>
      <c r="F101" s="39"/>
      <c r="G101" s="30"/>
      <c r="H101" s="30"/>
      <c r="I101" s="31" t="str">
        <f aca="false">IF($B101="","",F101*G101)</f>
        <v/>
      </c>
      <c r="J101" s="30"/>
      <c r="K101" s="31" t="str">
        <f aca="false">IF($B101="","",J101-I101-H101)</f>
        <v/>
      </c>
      <c r="L101" s="29"/>
      <c r="M101" s="29"/>
      <c r="N101" s="30"/>
      <c r="O101" s="31" t="str">
        <f aca="false">IF($B101="","",IF(M101="Open - marked",N101-I101,0))</f>
        <v/>
      </c>
      <c r="P101" s="29"/>
      <c r="Q101" s="29"/>
      <c r="R101" s="29"/>
      <c r="S101" s="32" t="str">
        <f aca="false">IF($B101="","",IF(OR(NOT(ISNUMBER(B101)),B101&lt;46023,B101&gt;46387),"OUT OF 2026","OK"))</f>
        <v/>
      </c>
      <c r="T101" s="29"/>
    </row>
    <row r="102" customFormat="false" ht="15" hidden="false" customHeight="false" outlineLevel="0" collapsed="false">
      <c r="A102" s="27" t="n">
        <v>99</v>
      </c>
      <c r="B102" s="28"/>
      <c r="C102" s="29"/>
      <c r="D102" s="29"/>
      <c r="E102" s="29"/>
      <c r="F102" s="39"/>
      <c r="G102" s="30"/>
      <c r="H102" s="30"/>
      <c r="I102" s="31" t="str">
        <f aca="false">IF($B102="","",F102*G102)</f>
        <v/>
      </c>
      <c r="J102" s="30"/>
      <c r="K102" s="31" t="str">
        <f aca="false">IF($B102="","",J102-I102-H102)</f>
        <v/>
      </c>
      <c r="L102" s="29"/>
      <c r="M102" s="29"/>
      <c r="N102" s="30"/>
      <c r="O102" s="31" t="str">
        <f aca="false">IF($B102="","",IF(M102="Open - marked",N102-I102,0))</f>
        <v/>
      </c>
      <c r="P102" s="29"/>
      <c r="Q102" s="29"/>
      <c r="R102" s="29"/>
      <c r="S102" s="32" t="str">
        <f aca="false">IF($B102="","",IF(OR(NOT(ISNUMBER(B102)),B102&lt;46023,B102&gt;46387),"OUT OF 2026","OK"))</f>
        <v/>
      </c>
      <c r="T102" s="29"/>
    </row>
    <row r="103" customFormat="false" ht="15" hidden="false" customHeight="false" outlineLevel="0" collapsed="false">
      <c r="A103" s="27" t="n">
        <v>100</v>
      </c>
      <c r="B103" s="28"/>
      <c r="C103" s="29"/>
      <c r="D103" s="29"/>
      <c r="E103" s="29"/>
      <c r="F103" s="39"/>
      <c r="G103" s="30"/>
      <c r="H103" s="30"/>
      <c r="I103" s="31" t="str">
        <f aca="false">IF($B103="","",F103*G103)</f>
        <v/>
      </c>
      <c r="J103" s="30"/>
      <c r="K103" s="31" t="str">
        <f aca="false">IF($B103="","",J103-I103-H103)</f>
        <v/>
      </c>
      <c r="L103" s="29"/>
      <c r="M103" s="29"/>
      <c r="N103" s="30"/>
      <c r="O103" s="31" t="str">
        <f aca="false">IF($B103="","",IF(M103="Open - marked",N103-I103,0))</f>
        <v/>
      </c>
      <c r="P103" s="29"/>
      <c r="Q103" s="29"/>
      <c r="R103" s="29"/>
      <c r="S103" s="32" t="str">
        <f aca="false">IF($B103="","",IF(OR(NOT(ISNUMBER(B103)),B103&lt;46023,B103&gt;46387),"OUT OF 2026","OK"))</f>
        <v/>
      </c>
      <c r="T103" s="29"/>
    </row>
    <row r="104" customFormat="false" ht="15" hidden="false" customHeight="false" outlineLevel="0" collapsed="false">
      <c r="A104" s="27" t="n">
        <v>101</v>
      </c>
      <c r="B104" s="28"/>
      <c r="C104" s="29"/>
      <c r="D104" s="29"/>
      <c r="E104" s="29"/>
      <c r="F104" s="39"/>
      <c r="G104" s="30"/>
      <c r="H104" s="30"/>
      <c r="I104" s="31" t="str">
        <f aca="false">IF($B104="","",F104*G104)</f>
        <v/>
      </c>
      <c r="J104" s="30"/>
      <c r="K104" s="31" t="str">
        <f aca="false">IF($B104="","",J104-I104-H104)</f>
        <v/>
      </c>
      <c r="L104" s="29"/>
      <c r="M104" s="29"/>
      <c r="N104" s="30"/>
      <c r="O104" s="31" t="str">
        <f aca="false">IF($B104="","",IF(M104="Open - marked",N104-I104,0))</f>
        <v/>
      </c>
      <c r="P104" s="29"/>
      <c r="Q104" s="29"/>
      <c r="R104" s="29"/>
      <c r="S104" s="32" t="str">
        <f aca="false">IF($B104="","",IF(OR(NOT(ISNUMBER(B104)),B104&lt;46023,B104&gt;46387),"OUT OF 2026","OK"))</f>
        <v/>
      </c>
      <c r="T104" s="29"/>
    </row>
    <row r="105" customFormat="false" ht="15" hidden="false" customHeight="false" outlineLevel="0" collapsed="false">
      <c r="A105" s="27" t="n">
        <v>102</v>
      </c>
      <c r="B105" s="28"/>
      <c r="C105" s="29"/>
      <c r="D105" s="29"/>
      <c r="E105" s="29"/>
      <c r="F105" s="39"/>
      <c r="G105" s="30"/>
      <c r="H105" s="30"/>
      <c r="I105" s="31" t="str">
        <f aca="false">IF($B105="","",F105*G105)</f>
        <v/>
      </c>
      <c r="J105" s="30"/>
      <c r="K105" s="31" t="str">
        <f aca="false">IF($B105="","",J105-I105-H105)</f>
        <v/>
      </c>
      <c r="L105" s="29"/>
      <c r="M105" s="29"/>
      <c r="N105" s="30"/>
      <c r="O105" s="31" t="str">
        <f aca="false">IF($B105="","",IF(M105="Open - marked",N105-I105,0))</f>
        <v/>
      </c>
      <c r="P105" s="29"/>
      <c r="Q105" s="29"/>
      <c r="R105" s="29"/>
      <c r="S105" s="32" t="str">
        <f aca="false">IF($B105="","",IF(OR(NOT(ISNUMBER(B105)),B105&lt;46023,B105&gt;46387),"OUT OF 2026","OK"))</f>
        <v/>
      </c>
      <c r="T105" s="29"/>
    </row>
    <row r="106" customFormat="false" ht="15" hidden="false" customHeight="false" outlineLevel="0" collapsed="false">
      <c r="A106" s="27" t="n">
        <v>103</v>
      </c>
      <c r="B106" s="28"/>
      <c r="C106" s="29"/>
      <c r="D106" s="29"/>
      <c r="E106" s="29"/>
      <c r="F106" s="39"/>
      <c r="G106" s="30"/>
      <c r="H106" s="30"/>
      <c r="I106" s="31" t="str">
        <f aca="false">IF($B106="","",F106*G106)</f>
        <v/>
      </c>
      <c r="J106" s="30"/>
      <c r="K106" s="31" t="str">
        <f aca="false">IF($B106="","",J106-I106-H106)</f>
        <v/>
      </c>
      <c r="L106" s="29"/>
      <c r="M106" s="29"/>
      <c r="N106" s="30"/>
      <c r="O106" s="31" t="str">
        <f aca="false">IF($B106="","",IF(M106="Open - marked",N106-I106,0))</f>
        <v/>
      </c>
      <c r="P106" s="29"/>
      <c r="Q106" s="29"/>
      <c r="R106" s="29"/>
      <c r="S106" s="32" t="str">
        <f aca="false">IF($B106="","",IF(OR(NOT(ISNUMBER(B106)),B106&lt;46023,B106&gt;46387),"OUT OF 2026","OK"))</f>
        <v/>
      </c>
      <c r="T106" s="29"/>
    </row>
    <row r="107" customFormat="false" ht="15" hidden="false" customHeight="false" outlineLevel="0" collapsed="false">
      <c r="A107" s="27" t="n">
        <v>104</v>
      </c>
      <c r="B107" s="28"/>
      <c r="C107" s="29"/>
      <c r="D107" s="29"/>
      <c r="E107" s="29"/>
      <c r="F107" s="39"/>
      <c r="G107" s="30"/>
      <c r="H107" s="30"/>
      <c r="I107" s="31" t="str">
        <f aca="false">IF($B107="","",F107*G107)</f>
        <v/>
      </c>
      <c r="J107" s="30"/>
      <c r="K107" s="31" t="str">
        <f aca="false">IF($B107="","",J107-I107-H107)</f>
        <v/>
      </c>
      <c r="L107" s="29"/>
      <c r="M107" s="29"/>
      <c r="N107" s="30"/>
      <c r="O107" s="31" t="str">
        <f aca="false">IF($B107="","",IF(M107="Open - marked",N107-I107,0))</f>
        <v/>
      </c>
      <c r="P107" s="29"/>
      <c r="Q107" s="29"/>
      <c r="R107" s="29"/>
      <c r="S107" s="32" t="str">
        <f aca="false">IF($B107="","",IF(OR(NOT(ISNUMBER(B107)),B107&lt;46023,B107&gt;46387),"OUT OF 2026","OK"))</f>
        <v/>
      </c>
      <c r="T107" s="29"/>
    </row>
    <row r="108" customFormat="false" ht="15" hidden="false" customHeight="false" outlineLevel="0" collapsed="false">
      <c r="A108" s="27" t="n">
        <v>105</v>
      </c>
      <c r="B108" s="28"/>
      <c r="C108" s="29"/>
      <c r="D108" s="29"/>
      <c r="E108" s="29"/>
      <c r="F108" s="39"/>
      <c r="G108" s="30"/>
      <c r="H108" s="30"/>
      <c r="I108" s="31" t="str">
        <f aca="false">IF($B108="","",F108*G108)</f>
        <v/>
      </c>
      <c r="J108" s="30"/>
      <c r="K108" s="31" t="str">
        <f aca="false">IF($B108="","",J108-I108-H108)</f>
        <v/>
      </c>
      <c r="L108" s="29"/>
      <c r="M108" s="29"/>
      <c r="N108" s="30"/>
      <c r="O108" s="31" t="str">
        <f aca="false">IF($B108="","",IF(M108="Open - marked",N108-I108,0))</f>
        <v/>
      </c>
      <c r="P108" s="29"/>
      <c r="Q108" s="29"/>
      <c r="R108" s="29"/>
      <c r="S108" s="32" t="str">
        <f aca="false">IF($B108="","",IF(OR(NOT(ISNUMBER(B108)),B108&lt;46023,B108&gt;46387),"OUT OF 2026","OK"))</f>
        <v/>
      </c>
      <c r="T108" s="29"/>
    </row>
    <row r="109" customFormat="false" ht="15" hidden="false" customHeight="false" outlineLevel="0" collapsed="false">
      <c r="A109" s="27" t="n">
        <v>106</v>
      </c>
      <c r="B109" s="28"/>
      <c r="C109" s="29"/>
      <c r="D109" s="29"/>
      <c r="E109" s="29"/>
      <c r="F109" s="39"/>
      <c r="G109" s="30"/>
      <c r="H109" s="30"/>
      <c r="I109" s="31" t="str">
        <f aca="false">IF($B109="","",F109*G109)</f>
        <v/>
      </c>
      <c r="J109" s="30"/>
      <c r="K109" s="31" t="str">
        <f aca="false">IF($B109="","",J109-I109-H109)</f>
        <v/>
      </c>
      <c r="L109" s="29"/>
      <c r="M109" s="29"/>
      <c r="N109" s="30"/>
      <c r="O109" s="31" t="str">
        <f aca="false">IF($B109="","",IF(M109="Open - marked",N109-I109,0))</f>
        <v/>
      </c>
      <c r="P109" s="29"/>
      <c r="Q109" s="29"/>
      <c r="R109" s="29"/>
      <c r="S109" s="32" t="str">
        <f aca="false">IF($B109="","",IF(OR(NOT(ISNUMBER(B109)),B109&lt;46023,B109&gt;46387),"OUT OF 2026","OK"))</f>
        <v/>
      </c>
      <c r="T109" s="29"/>
    </row>
    <row r="110" customFormat="false" ht="15" hidden="false" customHeight="false" outlineLevel="0" collapsed="false">
      <c r="A110" s="27" t="n">
        <v>107</v>
      </c>
      <c r="B110" s="28"/>
      <c r="C110" s="29"/>
      <c r="D110" s="29"/>
      <c r="E110" s="29"/>
      <c r="F110" s="39"/>
      <c r="G110" s="30"/>
      <c r="H110" s="30"/>
      <c r="I110" s="31" t="str">
        <f aca="false">IF($B110="","",F110*G110)</f>
        <v/>
      </c>
      <c r="J110" s="30"/>
      <c r="K110" s="31" t="str">
        <f aca="false">IF($B110="","",J110-I110-H110)</f>
        <v/>
      </c>
      <c r="L110" s="29"/>
      <c r="M110" s="29"/>
      <c r="N110" s="30"/>
      <c r="O110" s="31" t="str">
        <f aca="false">IF($B110="","",IF(M110="Open - marked",N110-I110,0))</f>
        <v/>
      </c>
      <c r="P110" s="29"/>
      <c r="Q110" s="29"/>
      <c r="R110" s="29"/>
      <c r="S110" s="32" t="str">
        <f aca="false">IF($B110="","",IF(OR(NOT(ISNUMBER(B110)),B110&lt;46023,B110&gt;46387),"OUT OF 2026","OK"))</f>
        <v/>
      </c>
      <c r="T110" s="29"/>
    </row>
    <row r="111" customFormat="false" ht="15" hidden="false" customHeight="false" outlineLevel="0" collapsed="false">
      <c r="A111" s="27" t="n">
        <v>108</v>
      </c>
      <c r="B111" s="28"/>
      <c r="C111" s="29"/>
      <c r="D111" s="29"/>
      <c r="E111" s="29"/>
      <c r="F111" s="39"/>
      <c r="G111" s="30"/>
      <c r="H111" s="30"/>
      <c r="I111" s="31" t="str">
        <f aca="false">IF($B111="","",F111*G111)</f>
        <v/>
      </c>
      <c r="J111" s="30"/>
      <c r="K111" s="31" t="str">
        <f aca="false">IF($B111="","",J111-I111-H111)</f>
        <v/>
      </c>
      <c r="L111" s="29"/>
      <c r="M111" s="29"/>
      <c r="N111" s="30"/>
      <c r="O111" s="31" t="str">
        <f aca="false">IF($B111="","",IF(M111="Open - marked",N111-I111,0))</f>
        <v/>
      </c>
      <c r="P111" s="29"/>
      <c r="Q111" s="29"/>
      <c r="R111" s="29"/>
      <c r="S111" s="32" t="str">
        <f aca="false">IF($B111="","",IF(OR(NOT(ISNUMBER(B111)),B111&lt;46023,B111&gt;46387),"OUT OF 2026","OK"))</f>
        <v/>
      </c>
      <c r="T111" s="29"/>
    </row>
    <row r="112" customFormat="false" ht="15" hidden="false" customHeight="false" outlineLevel="0" collapsed="false">
      <c r="A112" s="27" t="n">
        <v>109</v>
      </c>
      <c r="B112" s="28"/>
      <c r="C112" s="29"/>
      <c r="D112" s="29"/>
      <c r="E112" s="29"/>
      <c r="F112" s="39"/>
      <c r="G112" s="30"/>
      <c r="H112" s="30"/>
      <c r="I112" s="31" t="str">
        <f aca="false">IF($B112="","",F112*G112)</f>
        <v/>
      </c>
      <c r="J112" s="30"/>
      <c r="K112" s="31" t="str">
        <f aca="false">IF($B112="","",J112-I112-H112)</f>
        <v/>
      </c>
      <c r="L112" s="29"/>
      <c r="M112" s="29"/>
      <c r="N112" s="30"/>
      <c r="O112" s="31" t="str">
        <f aca="false">IF($B112="","",IF(M112="Open - marked",N112-I112,0))</f>
        <v/>
      </c>
      <c r="P112" s="29"/>
      <c r="Q112" s="29"/>
      <c r="R112" s="29"/>
      <c r="S112" s="32" t="str">
        <f aca="false">IF($B112="","",IF(OR(NOT(ISNUMBER(B112)),B112&lt;46023,B112&gt;46387),"OUT OF 2026","OK"))</f>
        <v/>
      </c>
      <c r="T112" s="29"/>
    </row>
    <row r="113" customFormat="false" ht="15" hidden="false" customHeight="false" outlineLevel="0" collapsed="false">
      <c r="A113" s="27" t="n">
        <v>110</v>
      </c>
      <c r="B113" s="28"/>
      <c r="C113" s="29"/>
      <c r="D113" s="29"/>
      <c r="E113" s="29"/>
      <c r="F113" s="39"/>
      <c r="G113" s="30"/>
      <c r="H113" s="30"/>
      <c r="I113" s="31" t="str">
        <f aca="false">IF($B113="","",F113*G113)</f>
        <v/>
      </c>
      <c r="J113" s="30"/>
      <c r="K113" s="31" t="str">
        <f aca="false">IF($B113="","",J113-I113-H113)</f>
        <v/>
      </c>
      <c r="L113" s="29"/>
      <c r="M113" s="29"/>
      <c r="N113" s="30"/>
      <c r="O113" s="31" t="str">
        <f aca="false">IF($B113="","",IF(M113="Open - marked",N113-I113,0))</f>
        <v/>
      </c>
      <c r="P113" s="29"/>
      <c r="Q113" s="29"/>
      <c r="R113" s="29"/>
      <c r="S113" s="32" t="str">
        <f aca="false">IF($B113="","",IF(OR(NOT(ISNUMBER(B113)),B113&lt;46023,B113&gt;46387),"OUT OF 2026","OK"))</f>
        <v/>
      </c>
      <c r="T113" s="29"/>
    </row>
    <row r="114" customFormat="false" ht="15" hidden="false" customHeight="false" outlineLevel="0" collapsed="false">
      <c r="A114" s="27" t="n">
        <v>111</v>
      </c>
      <c r="B114" s="28"/>
      <c r="C114" s="29"/>
      <c r="D114" s="29"/>
      <c r="E114" s="29"/>
      <c r="F114" s="39"/>
      <c r="G114" s="30"/>
      <c r="H114" s="30"/>
      <c r="I114" s="31" t="str">
        <f aca="false">IF($B114="","",F114*G114)</f>
        <v/>
      </c>
      <c r="J114" s="30"/>
      <c r="K114" s="31" t="str">
        <f aca="false">IF($B114="","",J114-I114-H114)</f>
        <v/>
      </c>
      <c r="L114" s="29"/>
      <c r="M114" s="29"/>
      <c r="N114" s="30"/>
      <c r="O114" s="31" t="str">
        <f aca="false">IF($B114="","",IF(M114="Open - marked",N114-I114,0))</f>
        <v/>
      </c>
      <c r="P114" s="29"/>
      <c r="Q114" s="29"/>
      <c r="R114" s="29"/>
      <c r="S114" s="32" t="str">
        <f aca="false">IF($B114="","",IF(OR(NOT(ISNUMBER(B114)),B114&lt;46023,B114&gt;46387),"OUT OF 2026","OK"))</f>
        <v/>
      </c>
      <c r="T114" s="29"/>
    </row>
    <row r="115" customFormat="false" ht="15" hidden="false" customHeight="false" outlineLevel="0" collapsed="false">
      <c r="A115" s="27" t="n">
        <v>112</v>
      </c>
      <c r="B115" s="28"/>
      <c r="C115" s="29"/>
      <c r="D115" s="29"/>
      <c r="E115" s="29"/>
      <c r="F115" s="39"/>
      <c r="G115" s="30"/>
      <c r="H115" s="30"/>
      <c r="I115" s="31" t="str">
        <f aca="false">IF($B115="","",F115*G115)</f>
        <v/>
      </c>
      <c r="J115" s="30"/>
      <c r="K115" s="31" t="str">
        <f aca="false">IF($B115="","",J115-I115-H115)</f>
        <v/>
      </c>
      <c r="L115" s="29"/>
      <c r="M115" s="29"/>
      <c r="N115" s="30"/>
      <c r="O115" s="31" t="str">
        <f aca="false">IF($B115="","",IF(M115="Open - marked",N115-I115,0))</f>
        <v/>
      </c>
      <c r="P115" s="29"/>
      <c r="Q115" s="29"/>
      <c r="R115" s="29"/>
      <c r="S115" s="32" t="str">
        <f aca="false">IF($B115="","",IF(OR(NOT(ISNUMBER(B115)),B115&lt;46023,B115&gt;46387),"OUT OF 2026","OK"))</f>
        <v/>
      </c>
      <c r="T115" s="29"/>
    </row>
    <row r="116" customFormat="false" ht="15" hidden="false" customHeight="false" outlineLevel="0" collapsed="false">
      <c r="A116" s="27" t="n">
        <v>113</v>
      </c>
      <c r="B116" s="28"/>
      <c r="C116" s="29"/>
      <c r="D116" s="29"/>
      <c r="E116" s="29"/>
      <c r="F116" s="39"/>
      <c r="G116" s="30"/>
      <c r="H116" s="30"/>
      <c r="I116" s="31" t="str">
        <f aca="false">IF($B116="","",F116*G116)</f>
        <v/>
      </c>
      <c r="J116" s="30"/>
      <c r="K116" s="31" t="str">
        <f aca="false">IF($B116="","",J116-I116-H116)</f>
        <v/>
      </c>
      <c r="L116" s="29"/>
      <c r="M116" s="29"/>
      <c r="N116" s="30"/>
      <c r="O116" s="31" t="str">
        <f aca="false">IF($B116="","",IF(M116="Open - marked",N116-I116,0))</f>
        <v/>
      </c>
      <c r="P116" s="29"/>
      <c r="Q116" s="29"/>
      <c r="R116" s="29"/>
      <c r="S116" s="32" t="str">
        <f aca="false">IF($B116="","",IF(OR(NOT(ISNUMBER(B116)),B116&lt;46023,B116&gt;46387),"OUT OF 2026","OK"))</f>
        <v/>
      </c>
      <c r="T116" s="29"/>
    </row>
    <row r="117" customFormat="false" ht="15" hidden="false" customHeight="false" outlineLevel="0" collapsed="false">
      <c r="A117" s="27" t="n">
        <v>114</v>
      </c>
      <c r="B117" s="28"/>
      <c r="C117" s="29"/>
      <c r="D117" s="29"/>
      <c r="E117" s="29"/>
      <c r="F117" s="39"/>
      <c r="G117" s="30"/>
      <c r="H117" s="30"/>
      <c r="I117" s="31" t="str">
        <f aca="false">IF($B117="","",F117*G117)</f>
        <v/>
      </c>
      <c r="J117" s="30"/>
      <c r="K117" s="31" t="str">
        <f aca="false">IF($B117="","",J117-I117-H117)</f>
        <v/>
      </c>
      <c r="L117" s="29"/>
      <c r="M117" s="29"/>
      <c r="N117" s="30"/>
      <c r="O117" s="31" t="str">
        <f aca="false">IF($B117="","",IF(M117="Open - marked",N117-I117,0))</f>
        <v/>
      </c>
      <c r="P117" s="29"/>
      <c r="Q117" s="29"/>
      <c r="R117" s="29"/>
      <c r="S117" s="32" t="str">
        <f aca="false">IF($B117="","",IF(OR(NOT(ISNUMBER(B117)),B117&lt;46023,B117&gt;46387),"OUT OF 2026","OK"))</f>
        <v/>
      </c>
      <c r="T117" s="29"/>
    </row>
    <row r="118" customFormat="false" ht="15" hidden="false" customHeight="false" outlineLevel="0" collapsed="false">
      <c r="A118" s="27" t="n">
        <v>115</v>
      </c>
      <c r="B118" s="28"/>
      <c r="C118" s="29"/>
      <c r="D118" s="29"/>
      <c r="E118" s="29"/>
      <c r="F118" s="39"/>
      <c r="G118" s="30"/>
      <c r="H118" s="30"/>
      <c r="I118" s="31" t="str">
        <f aca="false">IF($B118="","",F118*G118)</f>
        <v/>
      </c>
      <c r="J118" s="30"/>
      <c r="K118" s="31" t="str">
        <f aca="false">IF($B118="","",J118-I118-H118)</f>
        <v/>
      </c>
      <c r="L118" s="29"/>
      <c r="M118" s="29"/>
      <c r="N118" s="30"/>
      <c r="O118" s="31" t="str">
        <f aca="false">IF($B118="","",IF(M118="Open - marked",N118-I118,0))</f>
        <v/>
      </c>
      <c r="P118" s="29"/>
      <c r="Q118" s="29"/>
      <c r="R118" s="29"/>
      <c r="S118" s="32" t="str">
        <f aca="false">IF($B118="","",IF(OR(NOT(ISNUMBER(B118)),B118&lt;46023,B118&gt;46387),"OUT OF 2026","OK"))</f>
        <v/>
      </c>
      <c r="T118" s="29"/>
    </row>
    <row r="119" customFormat="false" ht="15" hidden="false" customHeight="false" outlineLevel="0" collapsed="false">
      <c r="A119" s="27" t="n">
        <v>116</v>
      </c>
      <c r="B119" s="28"/>
      <c r="C119" s="29"/>
      <c r="D119" s="29"/>
      <c r="E119" s="29"/>
      <c r="F119" s="39"/>
      <c r="G119" s="30"/>
      <c r="H119" s="30"/>
      <c r="I119" s="31" t="str">
        <f aca="false">IF($B119="","",F119*G119)</f>
        <v/>
      </c>
      <c r="J119" s="30"/>
      <c r="K119" s="31" t="str">
        <f aca="false">IF($B119="","",J119-I119-H119)</f>
        <v/>
      </c>
      <c r="L119" s="29"/>
      <c r="M119" s="29"/>
      <c r="N119" s="30"/>
      <c r="O119" s="31" t="str">
        <f aca="false">IF($B119="","",IF(M119="Open - marked",N119-I119,0))</f>
        <v/>
      </c>
      <c r="P119" s="29"/>
      <c r="Q119" s="29"/>
      <c r="R119" s="29"/>
      <c r="S119" s="32" t="str">
        <f aca="false">IF($B119="","",IF(OR(NOT(ISNUMBER(B119)),B119&lt;46023,B119&gt;46387),"OUT OF 2026","OK"))</f>
        <v/>
      </c>
      <c r="T119" s="29"/>
    </row>
    <row r="120" customFormat="false" ht="15" hidden="false" customHeight="false" outlineLevel="0" collapsed="false">
      <c r="A120" s="27" t="n">
        <v>117</v>
      </c>
      <c r="B120" s="28"/>
      <c r="C120" s="29"/>
      <c r="D120" s="29"/>
      <c r="E120" s="29"/>
      <c r="F120" s="39"/>
      <c r="G120" s="30"/>
      <c r="H120" s="30"/>
      <c r="I120" s="31" t="str">
        <f aca="false">IF($B120="","",F120*G120)</f>
        <v/>
      </c>
      <c r="J120" s="30"/>
      <c r="K120" s="31" t="str">
        <f aca="false">IF($B120="","",J120-I120-H120)</f>
        <v/>
      </c>
      <c r="L120" s="29"/>
      <c r="M120" s="29"/>
      <c r="N120" s="30"/>
      <c r="O120" s="31" t="str">
        <f aca="false">IF($B120="","",IF(M120="Open - marked",N120-I120,0))</f>
        <v/>
      </c>
      <c r="P120" s="29"/>
      <c r="Q120" s="29"/>
      <c r="R120" s="29"/>
      <c r="S120" s="32" t="str">
        <f aca="false">IF($B120="","",IF(OR(NOT(ISNUMBER(B120)),B120&lt;46023,B120&gt;46387),"OUT OF 2026","OK"))</f>
        <v/>
      </c>
      <c r="T120" s="29"/>
    </row>
    <row r="121" customFormat="false" ht="15" hidden="false" customHeight="false" outlineLevel="0" collapsed="false">
      <c r="A121" s="27" t="n">
        <v>118</v>
      </c>
      <c r="B121" s="28"/>
      <c r="C121" s="29"/>
      <c r="D121" s="29"/>
      <c r="E121" s="29"/>
      <c r="F121" s="39"/>
      <c r="G121" s="30"/>
      <c r="H121" s="30"/>
      <c r="I121" s="31" t="str">
        <f aca="false">IF($B121="","",F121*G121)</f>
        <v/>
      </c>
      <c r="J121" s="30"/>
      <c r="K121" s="31" t="str">
        <f aca="false">IF($B121="","",J121-I121-H121)</f>
        <v/>
      </c>
      <c r="L121" s="29"/>
      <c r="M121" s="29"/>
      <c r="N121" s="30"/>
      <c r="O121" s="31" t="str">
        <f aca="false">IF($B121="","",IF(M121="Open - marked",N121-I121,0))</f>
        <v/>
      </c>
      <c r="P121" s="29"/>
      <c r="Q121" s="29"/>
      <c r="R121" s="29"/>
      <c r="S121" s="32" t="str">
        <f aca="false">IF($B121="","",IF(OR(NOT(ISNUMBER(B121)),B121&lt;46023,B121&gt;46387),"OUT OF 2026","OK"))</f>
        <v/>
      </c>
      <c r="T121" s="29"/>
    </row>
    <row r="122" customFormat="false" ht="15" hidden="false" customHeight="false" outlineLevel="0" collapsed="false">
      <c r="A122" s="27" t="n">
        <v>119</v>
      </c>
      <c r="B122" s="28"/>
      <c r="C122" s="29"/>
      <c r="D122" s="29"/>
      <c r="E122" s="29"/>
      <c r="F122" s="39"/>
      <c r="G122" s="30"/>
      <c r="H122" s="30"/>
      <c r="I122" s="31" t="str">
        <f aca="false">IF($B122="","",F122*G122)</f>
        <v/>
      </c>
      <c r="J122" s="30"/>
      <c r="K122" s="31" t="str">
        <f aca="false">IF($B122="","",J122-I122-H122)</f>
        <v/>
      </c>
      <c r="L122" s="29"/>
      <c r="M122" s="29"/>
      <c r="N122" s="30"/>
      <c r="O122" s="31" t="str">
        <f aca="false">IF($B122="","",IF(M122="Open - marked",N122-I122,0))</f>
        <v/>
      </c>
      <c r="P122" s="29"/>
      <c r="Q122" s="29"/>
      <c r="R122" s="29"/>
      <c r="S122" s="32" t="str">
        <f aca="false">IF($B122="","",IF(OR(NOT(ISNUMBER(B122)),B122&lt;46023,B122&gt;46387),"OUT OF 2026","OK"))</f>
        <v/>
      </c>
      <c r="T122" s="29"/>
    </row>
    <row r="123" customFormat="false" ht="15" hidden="false" customHeight="false" outlineLevel="0" collapsed="false">
      <c r="A123" s="27" t="n">
        <v>120</v>
      </c>
      <c r="B123" s="28"/>
      <c r="C123" s="29"/>
      <c r="D123" s="29"/>
      <c r="E123" s="29"/>
      <c r="F123" s="39"/>
      <c r="G123" s="30"/>
      <c r="H123" s="30"/>
      <c r="I123" s="31" t="str">
        <f aca="false">IF($B123="","",F123*G123)</f>
        <v/>
      </c>
      <c r="J123" s="30"/>
      <c r="K123" s="31" t="str">
        <f aca="false">IF($B123="","",J123-I123-H123)</f>
        <v/>
      </c>
      <c r="L123" s="29"/>
      <c r="M123" s="29"/>
      <c r="N123" s="30"/>
      <c r="O123" s="31" t="str">
        <f aca="false">IF($B123="","",IF(M123="Open - marked",N123-I123,0))</f>
        <v/>
      </c>
      <c r="P123" s="29"/>
      <c r="Q123" s="29"/>
      <c r="R123" s="29"/>
      <c r="S123" s="32" t="str">
        <f aca="false">IF($B123="","",IF(OR(NOT(ISNUMBER(B123)),B123&lt;46023,B123&gt;46387),"OUT OF 2026","OK"))</f>
        <v/>
      </c>
      <c r="T123" s="29"/>
    </row>
    <row r="124" customFormat="false" ht="15" hidden="false" customHeight="false" outlineLevel="0" collapsed="false">
      <c r="A124" s="27" t="n">
        <v>121</v>
      </c>
      <c r="B124" s="28"/>
      <c r="C124" s="29"/>
      <c r="D124" s="29"/>
      <c r="E124" s="29"/>
      <c r="F124" s="39"/>
      <c r="G124" s="30"/>
      <c r="H124" s="30"/>
      <c r="I124" s="31" t="str">
        <f aca="false">IF($B124="","",F124*G124)</f>
        <v/>
      </c>
      <c r="J124" s="30"/>
      <c r="K124" s="31" t="str">
        <f aca="false">IF($B124="","",J124-I124-H124)</f>
        <v/>
      </c>
      <c r="L124" s="29"/>
      <c r="M124" s="29"/>
      <c r="N124" s="30"/>
      <c r="O124" s="31" t="str">
        <f aca="false">IF($B124="","",IF(M124="Open - marked",N124-I124,0))</f>
        <v/>
      </c>
      <c r="P124" s="29"/>
      <c r="Q124" s="29"/>
      <c r="R124" s="29"/>
      <c r="S124" s="32" t="str">
        <f aca="false">IF($B124="","",IF(OR(NOT(ISNUMBER(B124)),B124&lt;46023,B124&gt;46387),"OUT OF 2026","OK"))</f>
        <v/>
      </c>
      <c r="T124" s="29"/>
    </row>
    <row r="125" customFormat="false" ht="15" hidden="false" customHeight="false" outlineLevel="0" collapsed="false">
      <c r="A125" s="27" t="n">
        <v>122</v>
      </c>
      <c r="B125" s="28"/>
      <c r="C125" s="29"/>
      <c r="D125" s="29"/>
      <c r="E125" s="29"/>
      <c r="F125" s="39"/>
      <c r="G125" s="30"/>
      <c r="H125" s="30"/>
      <c r="I125" s="31" t="str">
        <f aca="false">IF($B125="","",F125*G125)</f>
        <v/>
      </c>
      <c r="J125" s="30"/>
      <c r="K125" s="31" t="str">
        <f aca="false">IF($B125="","",J125-I125-H125)</f>
        <v/>
      </c>
      <c r="L125" s="29"/>
      <c r="M125" s="29"/>
      <c r="N125" s="30"/>
      <c r="O125" s="31" t="str">
        <f aca="false">IF($B125="","",IF(M125="Open - marked",N125-I125,0))</f>
        <v/>
      </c>
      <c r="P125" s="29"/>
      <c r="Q125" s="29"/>
      <c r="R125" s="29"/>
      <c r="S125" s="32" t="str">
        <f aca="false">IF($B125="","",IF(OR(NOT(ISNUMBER(B125)),B125&lt;46023,B125&gt;46387),"OUT OF 2026","OK"))</f>
        <v/>
      </c>
      <c r="T125" s="29"/>
    </row>
    <row r="126" customFormat="false" ht="15" hidden="false" customHeight="false" outlineLevel="0" collapsed="false">
      <c r="A126" s="27" t="n">
        <v>123</v>
      </c>
      <c r="B126" s="28"/>
      <c r="C126" s="29"/>
      <c r="D126" s="29"/>
      <c r="E126" s="29"/>
      <c r="F126" s="39"/>
      <c r="G126" s="30"/>
      <c r="H126" s="30"/>
      <c r="I126" s="31" t="str">
        <f aca="false">IF($B126="","",F126*G126)</f>
        <v/>
      </c>
      <c r="J126" s="30"/>
      <c r="K126" s="31" t="str">
        <f aca="false">IF($B126="","",J126-I126-H126)</f>
        <v/>
      </c>
      <c r="L126" s="29"/>
      <c r="M126" s="29"/>
      <c r="N126" s="30"/>
      <c r="O126" s="31" t="str">
        <f aca="false">IF($B126="","",IF(M126="Open - marked",N126-I126,0))</f>
        <v/>
      </c>
      <c r="P126" s="29"/>
      <c r="Q126" s="29"/>
      <c r="R126" s="29"/>
      <c r="S126" s="32" t="str">
        <f aca="false">IF($B126="","",IF(OR(NOT(ISNUMBER(B126)),B126&lt;46023,B126&gt;46387),"OUT OF 2026","OK"))</f>
        <v/>
      </c>
      <c r="T126" s="29"/>
    </row>
    <row r="127" customFormat="false" ht="15" hidden="false" customHeight="false" outlineLevel="0" collapsed="false">
      <c r="A127" s="27" t="n">
        <v>124</v>
      </c>
      <c r="B127" s="28"/>
      <c r="C127" s="29"/>
      <c r="D127" s="29"/>
      <c r="E127" s="29"/>
      <c r="F127" s="39"/>
      <c r="G127" s="30"/>
      <c r="H127" s="30"/>
      <c r="I127" s="31" t="str">
        <f aca="false">IF($B127="","",F127*G127)</f>
        <v/>
      </c>
      <c r="J127" s="30"/>
      <c r="K127" s="31" t="str">
        <f aca="false">IF($B127="","",J127-I127-H127)</f>
        <v/>
      </c>
      <c r="L127" s="29"/>
      <c r="M127" s="29"/>
      <c r="N127" s="30"/>
      <c r="O127" s="31" t="str">
        <f aca="false">IF($B127="","",IF(M127="Open - marked",N127-I127,0))</f>
        <v/>
      </c>
      <c r="P127" s="29"/>
      <c r="Q127" s="29"/>
      <c r="R127" s="29"/>
      <c r="S127" s="32" t="str">
        <f aca="false">IF($B127="","",IF(OR(NOT(ISNUMBER(B127)),B127&lt;46023,B127&gt;46387),"OUT OF 2026","OK"))</f>
        <v/>
      </c>
      <c r="T127" s="29"/>
    </row>
    <row r="128" customFormat="false" ht="15" hidden="false" customHeight="false" outlineLevel="0" collapsed="false">
      <c r="A128" s="27" t="n">
        <v>125</v>
      </c>
      <c r="B128" s="28"/>
      <c r="C128" s="29"/>
      <c r="D128" s="29"/>
      <c r="E128" s="29"/>
      <c r="F128" s="39"/>
      <c r="G128" s="30"/>
      <c r="H128" s="30"/>
      <c r="I128" s="31" t="str">
        <f aca="false">IF($B128="","",F128*G128)</f>
        <v/>
      </c>
      <c r="J128" s="30"/>
      <c r="K128" s="31" t="str">
        <f aca="false">IF($B128="","",J128-I128-H128)</f>
        <v/>
      </c>
      <c r="L128" s="29"/>
      <c r="M128" s="29"/>
      <c r="N128" s="30"/>
      <c r="O128" s="31" t="str">
        <f aca="false">IF($B128="","",IF(M128="Open - marked",N128-I128,0))</f>
        <v/>
      </c>
      <c r="P128" s="29"/>
      <c r="Q128" s="29"/>
      <c r="R128" s="29"/>
      <c r="S128" s="32" t="str">
        <f aca="false">IF($B128="","",IF(OR(NOT(ISNUMBER(B128)),B128&lt;46023,B128&gt;46387),"OUT OF 2026","OK"))</f>
        <v/>
      </c>
      <c r="T128" s="29"/>
    </row>
    <row r="129" customFormat="false" ht="15" hidden="false" customHeight="false" outlineLevel="0" collapsed="false">
      <c r="A129" s="27" t="n">
        <v>126</v>
      </c>
      <c r="B129" s="28"/>
      <c r="C129" s="29"/>
      <c r="D129" s="29"/>
      <c r="E129" s="29"/>
      <c r="F129" s="39"/>
      <c r="G129" s="30"/>
      <c r="H129" s="30"/>
      <c r="I129" s="31" t="str">
        <f aca="false">IF($B129="","",F129*G129)</f>
        <v/>
      </c>
      <c r="J129" s="30"/>
      <c r="K129" s="31" t="str">
        <f aca="false">IF($B129="","",J129-I129-H129)</f>
        <v/>
      </c>
      <c r="L129" s="29"/>
      <c r="M129" s="29"/>
      <c r="N129" s="30"/>
      <c r="O129" s="31" t="str">
        <f aca="false">IF($B129="","",IF(M129="Open - marked",N129-I129,0))</f>
        <v/>
      </c>
      <c r="P129" s="29"/>
      <c r="Q129" s="29"/>
      <c r="R129" s="29"/>
      <c r="S129" s="32" t="str">
        <f aca="false">IF($B129="","",IF(OR(NOT(ISNUMBER(B129)),B129&lt;46023,B129&gt;46387),"OUT OF 2026","OK"))</f>
        <v/>
      </c>
      <c r="T129" s="29"/>
    </row>
    <row r="130" customFormat="false" ht="15" hidden="false" customHeight="false" outlineLevel="0" collapsed="false">
      <c r="A130" s="27" t="n">
        <v>127</v>
      </c>
      <c r="B130" s="28"/>
      <c r="C130" s="29"/>
      <c r="D130" s="29"/>
      <c r="E130" s="29"/>
      <c r="F130" s="39"/>
      <c r="G130" s="30"/>
      <c r="H130" s="30"/>
      <c r="I130" s="31" t="str">
        <f aca="false">IF($B130="","",F130*G130)</f>
        <v/>
      </c>
      <c r="J130" s="30"/>
      <c r="K130" s="31" t="str">
        <f aca="false">IF($B130="","",J130-I130-H130)</f>
        <v/>
      </c>
      <c r="L130" s="29"/>
      <c r="M130" s="29"/>
      <c r="N130" s="30"/>
      <c r="O130" s="31" t="str">
        <f aca="false">IF($B130="","",IF(M130="Open - marked",N130-I130,0))</f>
        <v/>
      </c>
      <c r="P130" s="29"/>
      <c r="Q130" s="29"/>
      <c r="R130" s="29"/>
      <c r="S130" s="32" t="str">
        <f aca="false">IF($B130="","",IF(OR(NOT(ISNUMBER(B130)),B130&lt;46023,B130&gt;46387),"OUT OF 2026","OK"))</f>
        <v/>
      </c>
      <c r="T130" s="29"/>
    </row>
    <row r="131" customFormat="false" ht="15" hidden="false" customHeight="false" outlineLevel="0" collapsed="false">
      <c r="A131" s="27" t="n">
        <v>128</v>
      </c>
      <c r="B131" s="28"/>
      <c r="C131" s="29"/>
      <c r="D131" s="29"/>
      <c r="E131" s="29"/>
      <c r="F131" s="39"/>
      <c r="G131" s="30"/>
      <c r="H131" s="30"/>
      <c r="I131" s="31" t="str">
        <f aca="false">IF($B131="","",F131*G131)</f>
        <v/>
      </c>
      <c r="J131" s="30"/>
      <c r="K131" s="31" t="str">
        <f aca="false">IF($B131="","",J131-I131-H131)</f>
        <v/>
      </c>
      <c r="L131" s="29"/>
      <c r="M131" s="29"/>
      <c r="N131" s="30"/>
      <c r="O131" s="31" t="str">
        <f aca="false">IF($B131="","",IF(M131="Open - marked",N131-I131,0))</f>
        <v/>
      </c>
      <c r="P131" s="29"/>
      <c r="Q131" s="29"/>
      <c r="R131" s="29"/>
      <c r="S131" s="32" t="str">
        <f aca="false">IF($B131="","",IF(OR(NOT(ISNUMBER(B131)),B131&lt;46023,B131&gt;46387),"OUT OF 2026","OK"))</f>
        <v/>
      </c>
      <c r="T131" s="29"/>
    </row>
    <row r="132" customFormat="false" ht="15" hidden="false" customHeight="false" outlineLevel="0" collapsed="false">
      <c r="A132" s="27" t="n">
        <v>129</v>
      </c>
      <c r="B132" s="28"/>
      <c r="C132" s="29"/>
      <c r="D132" s="29"/>
      <c r="E132" s="29"/>
      <c r="F132" s="39"/>
      <c r="G132" s="30"/>
      <c r="H132" s="30"/>
      <c r="I132" s="31" t="str">
        <f aca="false">IF($B132="","",F132*G132)</f>
        <v/>
      </c>
      <c r="J132" s="30"/>
      <c r="K132" s="31" t="str">
        <f aca="false">IF($B132="","",J132-I132-H132)</f>
        <v/>
      </c>
      <c r="L132" s="29"/>
      <c r="M132" s="29"/>
      <c r="N132" s="30"/>
      <c r="O132" s="31" t="str">
        <f aca="false">IF($B132="","",IF(M132="Open - marked",N132-I132,0))</f>
        <v/>
      </c>
      <c r="P132" s="29"/>
      <c r="Q132" s="29"/>
      <c r="R132" s="29"/>
      <c r="S132" s="32" t="str">
        <f aca="false">IF($B132="","",IF(OR(NOT(ISNUMBER(B132)),B132&lt;46023,B132&gt;46387),"OUT OF 2026","OK"))</f>
        <v/>
      </c>
      <c r="T132" s="29"/>
    </row>
    <row r="133" customFormat="false" ht="15" hidden="false" customHeight="false" outlineLevel="0" collapsed="false">
      <c r="A133" s="27" t="n">
        <v>130</v>
      </c>
      <c r="B133" s="28"/>
      <c r="C133" s="29"/>
      <c r="D133" s="29"/>
      <c r="E133" s="29"/>
      <c r="F133" s="39"/>
      <c r="G133" s="30"/>
      <c r="H133" s="30"/>
      <c r="I133" s="31" t="str">
        <f aca="false">IF($B133="","",F133*G133)</f>
        <v/>
      </c>
      <c r="J133" s="30"/>
      <c r="K133" s="31" t="str">
        <f aca="false">IF($B133="","",J133-I133-H133)</f>
        <v/>
      </c>
      <c r="L133" s="29"/>
      <c r="M133" s="29"/>
      <c r="N133" s="30"/>
      <c r="O133" s="31" t="str">
        <f aca="false">IF($B133="","",IF(M133="Open - marked",N133-I133,0))</f>
        <v/>
      </c>
      <c r="P133" s="29"/>
      <c r="Q133" s="29"/>
      <c r="R133" s="29"/>
      <c r="S133" s="32" t="str">
        <f aca="false">IF($B133="","",IF(OR(NOT(ISNUMBER(B133)),B133&lt;46023,B133&gt;46387),"OUT OF 2026","OK"))</f>
        <v/>
      </c>
      <c r="T133" s="29"/>
    </row>
    <row r="134" customFormat="false" ht="15" hidden="false" customHeight="false" outlineLevel="0" collapsed="false">
      <c r="A134" s="27" t="n">
        <v>131</v>
      </c>
      <c r="B134" s="28"/>
      <c r="C134" s="29"/>
      <c r="D134" s="29"/>
      <c r="E134" s="29"/>
      <c r="F134" s="39"/>
      <c r="G134" s="30"/>
      <c r="H134" s="30"/>
      <c r="I134" s="31" t="str">
        <f aca="false">IF($B134="","",F134*G134)</f>
        <v/>
      </c>
      <c r="J134" s="30"/>
      <c r="K134" s="31" t="str">
        <f aca="false">IF($B134="","",J134-I134-H134)</f>
        <v/>
      </c>
      <c r="L134" s="29"/>
      <c r="M134" s="29"/>
      <c r="N134" s="30"/>
      <c r="O134" s="31" t="str">
        <f aca="false">IF($B134="","",IF(M134="Open - marked",N134-I134,0))</f>
        <v/>
      </c>
      <c r="P134" s="29"/>
      <c r="Q134" s="29"/>
      <c r="R134" s="29"/>
      <c r="S134" s="32" t="str">
        <f aca="false">IF($B134="","",IF(OR(NOT(ISNUMBER(B134)),B134&lt;46023,B134&gt;46387),"OUT OF 2026","OK"))</f>
        <v/>
      </c>
      <c r="T134" s="29"/>
    </row>
    <row r="135" customFormat="false" ht="15" hidden="false" customHeight="false" outlineLevel="0" collapsed="false">
      <c r="A135" s="27" t="n">
        <v>132</v>
      </c>
      <c r="B135" s="28"/>
      <c r="C135" s="29"/>
      <c r="D135" s="29"/>
      <c r="E135" s="29"/>
      <c r="F135" s="39"/>
      <c r="G135" s="30"/>
      <c r="H135" s="30"/>
      <c r="I135" s="31" t="str">
        <f aca="false">IF($B135="","",F135*G135)</f>
        <v/>
      </c>
      <c r="J135" s="30"/>
      <c r="K135" s="31" t="str">
        <f aca="false">IF($B135="","",J135-I135-H135)</f>
        <v/>
      </c>
      <c r="L135" s="29"/>
      <c r="M135" s="29"/>
      <c r="N135" s="30"/>
      <c r="O135" s="31" t="str">
        <f aca="false">IF($B135="","",IF(M135="Open - marked",N135-I135,0))</f>
        <v/>
      </c>
      <c r="P135" s="29"/>
      <c r="Q135" s="29"/>
      <c r="R135" s="29"/>
      <c r="S135" s="32" t="str">
        <f aca="false">IF($B135="","",IF(OR(NOT(ISNUMBER(B135)),B135&lt;46023,B135&gt;46387),"OUT OF 2026","OK"))</f>
        <v/>
      </c>
      <c r="T135" s="29"/>
    </row>
    <row r="136" customFormat="false" ht="15" hidden="false" customHeight="false" outlineLevel="0" collapsed="false">
      <c r="A136" s="27" t="n">
        <v>133</v>
      </c>
      <c r="B136" s="28"/>
      <c r="C136" s="29"/>
      <c r="D136" s="29"/>
      <c r="E136" s="29"/>
      <c r="F136" s="39"/>
      <c r="G136" s="30"/>
      <c r="H136" s="30"/>
      <c r="I136" s="31" t="str">
        <f aca="false">IF($B136="","",F136*G136)</f>
        <v/>
      </c>
      <c r="J136" s="30"/>
      <c r="K136" s="31" t="str">
        <f aca="false">IF($B136="","",J136-I136-H136)</f>
        <v/>
      </c>
      <c r="L136" s="29"/>
      <c r="M136" s="29"/>
      <c r="N136" s="30"/>
      <c r="O136" s="31" t="str">
        <f aca="false">IF($B136="","",IF(M136="Open - marked",N136-I136,0))</f>
        <v/>
      </c>
      <c r="P136" s="29"/>
      <c r="Q136" s="29"/>
      <c r="R136" s="29"/>
      <c r="S136" s="32" t="str">
        <f aca="false">IF($B136="","",IF(OR(NOT(ISNUMBER(B136)),B136&lt;46023,B136&gt;46387),"OUT OF 2026","OK"))</f>
        <v/>
      </c>
      <c r="T136" s="29"/>
    </row>
    <row r="137" customFormat="false" ht="15" hidden="false" customHeight="false" outlineLevel="0" collapsed="false">
      <c r="A137" s="27" t="n">
        <v>134</v>
      </c>
      <c r="B137" s="28"/>
      <c r="C137" s="29"/>
      <c r="D137" s="29"/>
      <c r="E137" s="29"/>
      <c r="F137" s="39"/>
      <c r="G137" s="30"/>
      <c r="H137" s="30"/>
      <c r="I137" s="31" t="str">
        <f aca="false">IF($B137="","",F137*G137)</f>
        <v/>
      </c>
      <c r="J137" s="30"/>
      <c r="K137" s="31" t="str">
        <f aca="false">IF($B137="","",J137-I137-H137)</f>
        <v/>
      </c>
      <c r="L137" s="29"/>
      <c r="M137" s="29"/>
      <c r="N137" s="30"/>
      <c r="O137" s="31" t="str">
        <f aca="false">IF($B137="","",IF(M137="Open - marked",N137-I137,0))</f>
        <v/>
      </c>
      <c r="P137" s="29"/>
      <c r="Q137" s="29"/>
      <c r="R137" s="29"/>
      <c r="S137" s="32" t="str">
        <f aca="false">IF($B137="","",IF(OR(NOT(ISNUMBER(B137)),B137&lt;46023,B137&gt;46387),"OUT OF 2026","OK"))</f>
        <v/>
      </c>
      <c r="T137" s="29"/>
    </row>
    <row r="138" customFormat="false" ht="15" hidden="false" customHeight="false" outlineLevel="0" collapsed="false">
      <c r="A138" s="27" t="n">
        <v>135</v>
      </c>
      <c r="B138" s="28"/>
      <c r="C138" s="29"/>
      <c r="D138" s="29"/>
      <c r="E138" s="29"/>
      <c r="F138" s="39"/>
      <c r="G138" s="30"/>
      <c r="H138" s="30"/>
      <c r="I138" s="31" t="str">
        <f aca="false">IF($B138="","",F138*G138)</f>
        <v/>
      </c>
      <c r="J138" s="30"/>
      <c r="K138" s="31" t="str">
        <f aca="false">IF($B138="","",J138-I138-H138)</f>
        <v/>
      </c>
      <c r="L138" s="29"/>
      <c r="M138" s="29"/>
      <c r="N138" s="30"/>
      <c r="O138" s="31" t="str">
        <f aca="false">IF($B138="","",IF(M138="Open - marked",N138-I138,0))</f>
        <v/>
      </c>
      <c r="P138" s="29"/>
      <c r="Q138" s="29"/>
      <c r="R138" s="29"/>
      <c r="S138" s="32" t="str">
        <f aca="false">IF($B138="","",IF(OR(NOT(ISNUMBER(B138)),B138&lt;46023,B138&gt;46387),"OUT OF 2026","OK"))</f>
        <v/>
      </c>
      <c r="T138" s="29"/>
    </row>
    <row r="139" customFormat="false" ht="15" hidden="false" customHeight="false" outlineLevel="0" collapsed="false">
      <c r="A139" s="27" t="n">
        <v>136</v>
      </c>
      <c r="B139" s="28"/>
      <c r="C139" s="29"/>
      <c r="D139" s="29"/>
      <c r="E139" s="29"/>
      <c r="F139" s="39"/>
      <c r="G139" s="30"/>
      <c r="H139" s="30"/>
      <c r="I139" s="31" t="str">
        <f aca="false">IF($B139="","",F139*G139)</f>
        <v/>
      </c>
      <c r="J139" s="30"/>
      <c r="K139" s="31" t="str">
        <f aca="false">IF($B139="","",J139-I139-H139)</f>
        <v/>
      </c>
      <c r="L139" s="29"/>
      <c r="M139" s="29"/>
      <c r="N139" s="30"/>
      <c r="O139" s="31" t="str">
        <f aca="false">IF($B139="","",IF(M139="Open - marked",N139-I139,0))</f>
        <v/>
      </c>
      <c r="P139" s="29"/>
      <c r="Q139" s="29"/>
      <c r="R139" s="29"/>
      <c r="S139" s="32" t="str">
        <f aca="false">IF($B139="","",IF(OR(NOT(ISNUMBER(B139)),B139&lt;46023,B139&gt;46387),"OUT OF 2026","OK"))</f>
        <v/>
      </c>
      <c r="T139" s="29"/>
    </row>
    <row r="140" customFormat="false" ht="15" hidden="false" customHeight="false" outlineLevel="0" collapsed="false">
      <c r="A140" s="27" t="n">
        <v>137</v>
      </c>
      <c r="B140" s="28"/>
      <c r="C140" s="29"/>
      <c r="D140" s="29"/>
      <c r="E140" s="29"/>
      <c r="F140" s="39"/>
      <c r="G140" s="30"/>
      <c r="H140" s="30"/>
      <c r="I140" s="31" t="str">
        <f aca="false">IF($B140="","",F140*G140)</f>
        <v/>
      </c>
      <c r="J140" s="30"/>
      <c r="K140" s="31" t="str">
        <f aca="false">IF($B140="","",J140-I140-H140)</f>
        <v/>
      </c>
      <c r="L140" s="29"/>
      <c r="M140" s="29"/>
      <c r="N140" s="30"/>
      <c r="O140" s="31" t="str">
        <f aca="false">IF($B140="","",IF(M140="Open - marked",N140-I140,0))</f>
        <v/>
      </c>
      <c r="P140" s="29"/>
      <c r="Q140" s="29"/>
      <c r="R140" s="29"/>
      <c r="S140" s="32" t="str">
        <f aca="false">IF($B140="","",IF(OR(NOT(ISNUMBER(B140)),B140&lt;46023,B140&gt;46387),"OUT OF 2026","OK"))</f>
        <v/>
      </c>
      <c r="T140" s="29"/>
    </row>
    <row r="141" customFormat="false" ht="15" hidden="false" customHeight="false" outlineLevel="0" collapsed="false">
      <c r="A141" s="27" t="n">
        <v>138</v>
      </c>
      <c r="B141" s="28"/>
      <c r="C141" s="29"/>
      <c r="D141" s="29"/>
      <c r="E141" s="29"/>
      <c r="F141" s="39"/>
      <c r="G141" s="30"/>
      <c r="H141" s="30"/>
      <c r="I141" s="31" t="str">
        <f aca="false">IF($B141="","",F141*G141)</f>
        <v/>
      </c>
      <c r="J141" s="30"/>
      <c r="K141" s="31" t="str">
        <f aca="false">IF($B141="","",J141-I141-H141)</f>
        <v/>
      </c>
      <c r="L141" s="29"/>
      <c r="M141" s="29"/>
      <c r="N141" s="30"/>
      <c r="O141" s="31" t="str">
        <f aca="false">IF($B141="","",IF(M141="Open - marked",N141-I141,0))</f>
        <v/>
      </c>
      <c r="P141" s="29"/>
      <c r="Q141" s="29"/>
      <c r="R141" s="29"/>
      <c r="S141" s="32" t="str">
        <f aca="false">IF($B141="","",IF(OR(NOT(ISNUMBER(B141)),B141&lt;46023,B141&gt;46387),"OUT OF 2026","OK"))</f>
        <v/>
      </c>
      <c r="T141" s="29"/>
    </row>
    <row r="142" customFormat="false" ht="15" hidden="false" customHeight="false" outlineLevel="0" collapsed="false">
      <c r="A142" s="27" t="n">
        <v>139</v>
      </c>
      <c r="B142" s="28"/>
      <c r="C142" s="29"/>
      <c r="D142" s="29"/>
      <c r="E142" s="29"/>
      <c r="F142" s="39"/>
      <c r="G142" s="30"/>
      <c r="H142" s="30"/>
      <c r="I142" s="31" t="str">
        <f aca="false">IF($B142="","",F142*G142)</f>
        <v/>
      </c>
      <c r="J142" s="30"/>
      <c r="K142" s="31" t="str">
        <f aca="false">IF($B142="","",J142-I142-H142)</f>
        <v/>
      </c>
      <c r="L142" s="29"/>
      <c r="M142" s="29"/>
      <c r="N142" s="30"/>
      <c r="O142" s="31" t="str">
        <f aca="false">IF($B142="","",IF(M142="Open - marked",N142-I142,0))</f>
        <v/>
      </c>
      <c r="P142" s="29"/>
      <c r="Q142" s="29"/>
      <c r="R142" s="29"/>
      <c r="S142" s="32" t="str">
        <f aca="false">IF($B142="","",IF(OR(NOT(ISNUMBER(B142)),B142&lt;46023,B142&gt;46387),"OUT OF 2026","OK"))</f>
        <v/>
      </c>
      <c r="T142" s="29"/>
    </row>
    <row r="143" customFormat="false" ht="15" hidden="false" customHeight="false" outlineLevel="0" collapsed="false">
      <c r="A143" s="27" t="n">
        <v>140</v>
      </c>
      <c r="B143" s="28"/>
      <c r="C143" s="29"/>
      <c r="D143" s="29"/>
      <c r="E143" s="29"/>
      <c r="F143" s="39"/>
      <c r="G143" s="30"/>
      <c r="H143" s="30"/>
      <c r="I143" s="31" t="str">
        <f aca="false">IF($B143="","",F143*G143)</f>
        <v/>
      </c>
      <c r="J143" s="30"/>
      <c r="K143" s="31" t="str">
        <f aca="false">IF($B143="","",J143-I143-H143)</f>
        <v/>
      </c>
      <c r="L143" s="29"/>
      <c r="M143" s="29"/>
      <c r="N143" s="30"/>
      <c r="O143" s="31" t="str">
        <f aca="false">IF($B143="","",IF(M143="Open - marked",N143-I143,0))</f>
        <v/>
      </c>
      <c r="P143" s="29"/>
      <c r="Q143" s="29"/>
      <c r="R143" s="29"/>
      <c r="S143" s="32" t="str">
        <f aca="false">IF($B143="","",IF(OR(NOT(ISNUMBER(B143)),B143&lt;46023,B143&gt;46387),"OUT OF 2026","OK"))</f>
        <v/>
      </c>
      <c r="T143" s="29"/>
    </row>
    <row r="144" customFormat="false" ht="15" hidden="false" customHeight="false" outlineLevel="0" collapsed="false">
      <c r="A144" s="27" t="n">
        <v>141</v>
      </c>
      <c r="B144" s="28"/>
      <c r="C144" s="29"/>
      <c r="D144" s="29"/>
      <c r="E144" s="29"/>
      <c r="F144" s="39"/>
      <c r="G144" s="30"/>
      <c r="H144" s="30"/>
      <c r="I144" s="31" t="str">
        <f aca="false">IF($B144="","",F144*G144)</f>
        <v/>
      </c>
      <c r="J144" s="30"/>
      <c r="K144" s="31" t="str">
        <f aca="false">IF($B144="","",J144-I144-H144)</f>
        <v/>
      </c>
      <c r="L144" s="29"/>
      <c r="M144" s="29"/>
      <c r="N144" s="30"/>
      <c r="O144" s="31" t="str">
        <f aca="false">IF($B144="","",IF(M144="Open - marked",N144-I144,0))</f>
        <v/>
      </c>
      <c r="P144" s="29"/>
      <c r="Q144" s="29"/>
      <c r="R144" s="29"/>
      <c r="S144" s="32" t="str">
        <f aca="false">IF($B144="","",IF(OR(NOT(ISNUMBER(B144)),B144&lt;46023,B144&gt;46387),"OUT OF 2026","OK"))</f>
        <v/>
      </c>
      <c r="T144" s="29"/>
    </row>
    <row r="145" customFormat="false" ht="15" hidden="false" customHeight="false" outlineLevel="0" collapsed="false">
      <c r="A145" s="27" t="n">
        <v>142</v>
      </c>
      <c r="B145" s="28"/>
      <c r="C145" s="29"/>
      <c r="D145" s="29"/>
      <c r="E145" s="29"/>
      <c r="F145" s="39"/>
      <c r="G145" s="30"/>
      <c r="H145" s="30"/>
      <c r="I145" s="31" t="str">
        <f aca="false">IF($B145="","",F145*G145)</f>
        <v/>
      </c>
      <c r="J145" s="30"/>
      <c r="K145" s="31" t="str">
        <f aca="false">IF($B145="","",J145-I145-H145)</f>
        <v/>
      </c>
      <c r="L145" s="29"/>
      <c r="M145" s="29"/>
      <c r="N145" s="30"/>
      <c r="O145" s="31" t="str">
        <f aca="false">IF($B145="","",IF(M145="Open - marked",N145-I145,0))</f>
        <v/>
      </c>
      <c r="P145" s="29"/>
      <c r="Q145" s="29"/>
      <c r="R145" s="29"/>
      <c r="S145" s="32" t="str">
        <f aca="false">IF($B145="","",IF(OR(NOT(ISNUMBER(B145)),B145&lt;46023,B145&gt;46387),"OUT OF 2026","OK"))</f>
        <v/>
      </c>
      <c r="T145" s="29"/>
    </row>
    <row r="146" customFormat="false" ht="15" hidden="false" customHeight="false" outlineLevel="0" collapsed="false">
      <c r="A146" s="27" t="n">
        <v>143</v>
      </c>
      <c r="B146" s="28"/>
      <c r="C146" s="29"/>
      <c r="D146" s="29"/>
      <c r="E146" s="29"/>
      <c r="F146" s="39"/>
      <c r="G146" s="30"/>
      <c r="H146" s="30"/>
      <c r="I146" s="31" t="str">
        <f aca="false">IF($B146="","",F146*G146)</f>
        <v/>
      </c>
      <c r="J146" s="30"/>
      <c r="K146" s="31" t="str">
        <f aca="false">IF($B146="","",J146-I146-H146)</f>
        <v/>
      </c>
      <c r="L146" s="29"/>
      <c r="M146" s="29"/>
      <c r="N146" s="30"/>
      <c r="O146" s="31" t="str">
        <f aca="false">IF($B146="","",IF(M146="Open - marked",N146-I146,0))</f>
        <v/>
      </c>
      <c r="P146" s="29"/>
      <c r="Q146" s="29"/>
      <c r="R146" s="29"/>
      <c r="S146" s="32" t="str">
        <f aca="false">IF($B146="","",IF(OR(NOT(ISNUMBER(B146)),B146&lt;46023,B146&gt;46387),"OUT OF 2026","OK"))</f>
        <v/>
      </c>
      <c r="T146" s="29"/>
    </row>
    <row r="147" customFormat="false" ht="15" hidden="false" customHeight="false" outlineLevel="0" collapsed="false">
      <c r="A147" s="27" t="n">
        <v>144</v>
      </c>
      <c r="B147" s="28"/>
      <c r="C147" s="29"/>
      <c r="D147" s="29"/>
      <c r="E147" s="29"/>
      <c r="F147" s="39"/>
      <c r="G147" s="30"/>
      <c r="H147" s="30"/>
      <c r="I147" s="31" t="str">
        <f aca="false">IF($B147="","",F147*G147)</f>
        <v/>
      </c>
      <c r="J147" s="30"/>
      <c r="K147" s="31" t="str">
        <f aca="false">IF($B147="","",J147-I147-H147)</f>
        <v/>
      </c>
      <c r="L147" s="29"/>
      <c r="M147" s="29"/>
      <c r="N147" s="30"/>
      <c r="O147" s="31" t="str">
        <f aca="false">IF($B147="","",IF(M147="Open - marked",N147-I147,0))</f>
        <v/>
      </c>
      <c r="P147" s="29"/>
      <c r="Q147" s="29"/>
      <c r="R147" s="29"/>
      <c r="S147" s="32" t="str">
        <f aca="false">IF($B147="","",IF(OR(NOT(ISNUMBER(B147)),B147&lt;46023,B147&gt;46387),"OUT OF 2026","OK"))</f>
        <v/>
      </c>
      <c r="T147" s="29"/>
    </row>
    <row r="148" customFormat="false" ht="15" hidden="false" customHeight="false" outlineLevel="0" collapsed="false">
      <c r="A148" s="27" t="n">
        <v>145</v>
      </c>
      <c r="B148" s="28"/>
      <c r="C148" s="29"/>
      <c r="D148" s="29"/>
      <c r="E148" s="29"/>
      <c r="F148" s="39"/>
      <c r="G148" s="30"/>
      <c r="H148" s="30"/>
      <c r="I148" s="31" t="str">
        <f aca="false">IF($B148="","",F148*G148)</f>
        <v/>
      </c>
      <c r="J148" s="30"/>
      <c r="K148" s="31" t="str">
        <f aca="false">IF($B148="","",J148-I148-H148)</f>
        <v/>
      </c>
      <c r="L148" s="29"/>
      <c r="M148" s="29"/>
      <c r="N148" s="30"/>
      <c r="O148" s="31" t="str">
        <f aca="false">IF($B148="","",IF(M148="Open - marked",N148-I148,0))</f>
        <v/>
      </c>
      <c r="P148" s="29"/>
      <c r="Q148" s="29"/>
      <c r="R148" s="29"/>
      <c r="S148" s="32" t="str">
        <f aca="false">IF($B148="","",IF(OR(NOT(ISNUMBER(B148)),B148&lt;46023,B148&gt;46387),"OUT OF 2026","OK"))</f>
        <v/>
      </c>
      <c r="T148" s="29"/>
    </row>
    <row r="149" customFormat="false" ht="15" hidden="false" customHeight="false" outlineLevel="0" collapsed="false">
      <c r="A149" s="27" t="n">
        <v>146</v>
      </c>
      <c r="B149" s="28"/>
      <c r="C149" s="29"/>
      <c r="D149" s="29"/>
      <c r="E149" s="29"/>
      <c r="F149" s="39"/>
      <c r="G149" s="30"/>
      <c r="H149" s="30"/>
      <c r="I149" s="31" t="str">
        <f aca="false">IF($B149="","",F149*G149)</f>
        <v/>
      </c>
      <c r="J149" s="30"/>
      <c r="K149" s="31" t="str">
        <f aca="false">IF($B149="","",J149-I149-H149)</f>
        <v/>
      </c>
      <c r="L149" s="29"/>
      <c r="M149" s="29"/>
      <c r="N149" s="30"/>
      <c r="O149" s="31" t="str">
        <f aca="false">IF($B149="","",IF(M149="Open - marked",N149-I149,0))</f>
        <v/>
      </c>
      <c r="P149" s="29"/>
      <c r="Q149" s="29"/>
      <c r="R149" s="29"/>
      <c r="S149" s="32" t="str">
        <f aca="false">IF($B149="","",IF(OR(NOT(ISNUMBER(B149)),B149&lt;46023,B149&gt;46387),"OUT OF 2026","OK"))</f>
        <v/>
      </c>
      <c r="T149" s="29"/>
    </row>
    <row r="150" customFormat="false" ht="15" hidden="false" customHeight="false" outlineLevel="0" collapsed="false">
      <c r="A150" s="27" t="n">
        <v>147</v>
      </c>
      <c r="B150" s="28"/>
      <c r="C150" s="29"/>
      <c r="D150" s="29"/>
      <c r="E150" s="29"/>
      <c r="F150" s="39"/>
      <c r="G150" s="30"/>
      <c r="H150" s="30"/>
      <c r="I150" s="31" t="str">
        <f aca="false">IF($B150="","",F150*G150)</f>
        <v/>
      </c>
      <c r="J150" s="30"/>
      <c r="K150" s="31" t="str">
        <f aca="false">IF($B150="","",J150-I150-H150)</f>
        <v/>
      </c>
      <c r="L150" s="29"/>
      <c r="M150" s="29"/>
      <c r="N150" s="30"/>
      <c r="O150" s="31" t="str">
        <f aca="false">IF($B150="","",IF(M150="Open - marked",N150-I150,0))</f>
        <v/>
      </c>
      <c r="P150" s="29"/>
      <c r="Q150" s="29"/>
      <c r="R150" s="29"/>
      <c r="S150" s="32" t="str">
        <f aca="false">IF($B150="","",IF(OR(NOT(ISNUMBER(B150)),B150&lt;46023,B150&gt;46387),"OUT OF 2026","OK"))</f>
        <v/>
      </c>
      <c r="T150" s="29"/>
    </row>
    <row r="151" customFormat="false" ht="15" hidden="false" customHeight="false" outlineLevel="0" collapsed="false">
      <c r="A151" s="27" t="n">
        <v>148</v>
      </c>
      <c r="B151" s="28"/>
      <c r="C151" s="29"/>
      <c r="D151" s="29"/>
      <c r="E151" s="29"/>
      <c r="F151" s="39"/>
      <c r="G151" s="30"/>
      <c r="H151" s="30"/>
      <c r="I151" s="31" t="str">
        <f aca="false">IF($B151="","",F151*G151)</f>
        <v/>
      </c>
      <c r="J151" s="30"/>
      <c r="K151" s="31" t="str">
        <f aca="false">IF($B151="","",J151-I151-H151)</f>
        <v/>
      </c>
      <c r="L151" s="29"/>
      <c r="M151" s="29"/>
      <c r="N151" s="30"/>
      <c r="O151" s="31" t="str">
        <f aca="false">IF($B151="","",IF(M151="Open - marked",N151-I151,0))</f>
        <v/>
      </c>
      <c r="P151" s="29"/>
      <c r="Q151" s="29"/>
      <c r="R151" s="29"/>
      <c r="S151" s="32" t="str">
        <f aca="false">IF($B151="","",IF(OR(NOT(ISNUMBER(B151)),B151&lt;46023,B151&gt;46387),"OUT OF 2026","OK"))</f>
        <v/>
      </c>
      <c r="T151" s="29"/>
    </row>
    <row r="152" customFormat="false" ht="15" hidden="false" customHeight="false" outlineLevel="0" collapsed="false">
      <c r="A152" s="27" t="n">
        <v>149</v>
      </c>
      <c r="B152" s="28"/>
      <c r="C152" s="29"/>
      <c r="D152" s="29"/>
      <c r="E152" s="29"/>
      <c r="F152" s="39"/>
      <c r="G152" s="30"/>
      <c r="H152" s="30"/>
      <c r="I152" s="31" t="str">
        <f aca="false">IF($B152="","",F152*G152)</f>
        <v/>
      </c>
      <c r="J152" s="30"/>
      <c r="K152" s="31" t="str">
        <f aca="false">IF($B152="","",J152-I152-H152)</f>
        <v/>
      </c>
      <c r="L152" s="29"/>
      <c r="M152" s="29"/>
      <c r="N152" s="30"/>
      <c r="O152" s="31" t="str">
        <f aca="false">IF($B152="","",IF(M152="Open - marked",N152-I152,0))</f>
        <v/>
      </c>
      <c r="P152" s="29"/>
      <c r="Q152" s="29"/>
      <c r="R152" s="29"/>
      <c r="S152" s="32" t="str">
        <f aca="false">IF($B152="","",IF(OR(NOT(ISNUMBER(B152)),B152&lt;46023,B152&gt;46387),"OUT OF 2026","OK"))</f>
        <v/>
      </c>
      <c r="T152" s="29"/>
    </row>
    <row r="153" customFormat="false" ht="15" hidden="false" customHeight="false" outlineLevel="0" collapsed="false">
      <c r="A153" s="27" t="n">
        <v>150</v>
      </c>
      <c r="B153" s="28"/>
      <c r="C153" s="29"/>
      <c r="D153" s="29"/>
      <c r="E153" s="29"/>
      <c r="F153" s="39"/>
      <c r="G153" s="30"/>
      <c r="H153" s="30"/>
      <c r="I153" s="31" t="str">
        <f aca="false">IF($B153="","",F153*G153)</f>
        <v/>
      </c>
      <c r="J153" s="30"/>
      <c r="K153" s="31" t="str">
        <f aca="false">IF($B153="","",J153-I153-H153)</f>
        <v/>
      </c>
      <c r="L153" s="29"/>
      <c r="M153" s="29"/>
      <c r="N153" s="30"/>
      <c r="O153" s="31" t="str">
        <f aca="false">IF($B153="","",IF(M153="Open - marked",N153-I153,0))</f>
        <v/>
      </c>
      <c r="P153" s="29"/>
      <c r="Q153" s="29"/>
      <c r="R153" s="29"/>
      <c r="S153" s="32" t="str">
        <f aca="false">IF($B153="","",IF(OR(NOT(ISNUMBER(B153)),B153&lt;46023,B153&gt;46387),"OUT OF 2026","OK"))</f>
        <v/>
      </c>
      <c r="T153" s="29"/>
    </row>
    <row r="154" customFormat="false" ht="15" hidden="false" customHeight="false" outlineLevel="0" collapsed="false">
      <c r="A154" s="27" t="n">
        <v>151</v>
      </c>
      <c r="B154" s="28"/>
      <c r="C154" s="29"/>
      <c r="D154" s="29"/>
      <c r="E154" s="29"/>
      <c r="F154" s="39"/>
      <c r="G154" s="30"/>
      <c r="H154" s="30"/>
      <c r="I154" s="31" t="str">
        <f aca="false">IF($B154="","",F154*G154)</f>
        <v/>
      </c>
      <c r="J154" s="30"/>
      <c r="K154" s="31" t="str">
        <f aca="false">IF($B154="","",J154-I154-H154)</f>
        <v/>
      </c>
      <c r="L154" s="29"/>
      <c r="M154" s="29"/>
      <c r="N154" s="30"/>
      <c r="O154" s="31" t="str">
        <f aca="false">IF($B154="","",IF(M154="Open - marked",N154-I154,0))</f>
        <v/>
      </c>
      <c r="P154" s="29"/>
      <c r="Q154" s="29"/>
      <c r="R154" s="29"/>
      <c r="S154" s="32" t="str">
        <f aca="false">IF($B154="","",IF(OR(NOT(ISNUMBER(B154)),B154&lt;46023,B154&gt;46387),"OUT OF 2026","OK"))</f>
        <v/>
      </c>
      <c r="T154" s="29"/>
    </row>
    <row r="155" customFormat="false" ht="15" hidden="false" customHeight="false" outlineLevel="0" collapsed="false">
      <c r="A155" s="27" t="n">
        <v>152</v>
      </c>
      <c r="B155" s="28"/>
      <c r="C155" s="29"/>
      <c r="D155" s="29"/>
      <c r="E155" s="29"/>
      <c r="F155" s="39"/>
      <c r="G155" s="30"/>
      <c r="H155" s="30"/>
      <c r="I155" s="31" t="str">
        <f aca="false">IF($B155="","",F155*G155)</f>
        <v/>
      </c>
      <c r="J155" s="30"/>
      <c r="K155" s="31" t="str">
        <f aca="false">IF($B155="","",J155-I155-H155)</f>
        <v/>
      </c>
      <c r="L155" s="29"/>
      <c r="M155" s="29"/>
      <c r="N155" s="30"/>
      <c r="O155" s="31" t="str">
        <f aca="false">IF($B155="","",IF(M155="Open - marked",N155-I155,0))</f>
        <v/>
      </c>
      <c r="P155" s="29"/>
      <c r="Q155" s="29"/>
      <c r="R155" s="29"/>
      <c r="S155" s="32" t="str">
        <f aca="false">IF($B155="","",IF(OR(NOT(ISNUMBER(B155)),B155&lt;46023,B155&gt;46387),"OUT OF 2026","OK"))</f>
        <v/>
      </c>
      <c r="T155" s="29"/>
    </row>
    <row r="156" customFormat="false" ht="15" hidden="false" customHeight="false" outlineLevel="0" collapsed="false">
      <c r="A156" s="27" t="n">
        <v>153</v>
      </c>
      <c r="B156" s="28"/>
      <c r="C156" s="29"/>
      <c r="D156" s="29"/>
      <c r="E156" s="29"/>
      <c r="F156" s="39"/>
      <c r="G156" s="30"/>
      <c r="H156" s="30"/>
      <c r="I156" s="31" t="str">
        <f aca="false">IF($B156="","",F156*G156)</f>
        <v/>
      </c>
      <c r="J156" s="30"/>
      <c r="K156" s="31" t="str">
        <f aca="false">IF($B156="","",J156-I156-H156)</f>
        <v/>
      </c>
      <c r="L156" s="29"/>
      <c r="M156" s="29"/>
      <c r="N156" s="30"/>
      <c r="O156" s="31" t="str">
        <f aca="false">IF($B156="","",IF(M156="Open - marked",N156-I156,0))</f>
        <v/>
      </c>
      <c r="P156" s="29"/>
      <c r="Q156" s="29"/>
      <c r="R156" s="29"/>
      <c r="S156" s="32" t="str">
        <f aca="false">IF($B156="","",IF(OR(NOT(ISNUMBER(B156)),B156&lt;46023,B156&gt;46387),"OUT OF 2026","OK"))</f>
        <v/>
      </c>
      <c r="T156" s="29"/>
    </row>
    <row r="157" customFormat="false" ht="15" hidden="false" customHeight="false" outlineLevel="0" collapsed="false">
      <c r="A157" s="27" t="n">
        <v>154</v>
      </c>
      <c r="B157" s="28"/>
      <c r="C157" s="29"/>
      <c r="D157" s="29"/>
      <c r="E157" s="29"/>
      <c r="F157" s="39"/>
      <c r="G157" s="30"/>
      <c r="H157" s="30"/>
      <c r="I157" s="31" t="str">
        <f aca="false">IF($B157="","",F157*G157)</f>
        <v/>
      </c>
      <c r="J157" s="30"/>
      <c r="K157" s="31" t="str">
        <f aca="false">IF($B157="","",J157-I157-H157)</f>
        <v/>
      </c>
      <c r="L157" s="29"/>
      <c r="M157" s="29"/>
      <c r="N157" s="30"/>
      <c r="O157" s="31" t="str">
        <f aca="false">IF($B157="","",IF(M157="Open - marked",N157-I157,0))</f>
        <v/>
      </c>
      <c r="P157" s="29"/>
      <c r="Q157" s="29"/>
      <c r="R157" s="29"/>
      <c r="S157" s="32" t="str">
        <f aca="false">IF($B157="","",IF(OR(NOT(ISNUMBER(B157)),B157&lt;46023,B157&gt;46387),"OUT OF 2026","OK"))</f>
        <v/>
      </c>
      <c r="T157" s="29"/>
    </row>
    <row r="158" customFormat="false" ht="15" hidden="false" customHeight="false" outlineLevel="0" collapsed="false">
      <c r="A158" s="27" t="n">
        <v>155</v>
      </c>
      <c r="B158" s="28"/>
      <c r="C158" s="29"/>
      <c r="D158" s="29"/>
      <c r="E158" s="29"/>
      <c r="F158" s="39"/>
      <c r="G158" s="30"/>
      <c r="H158" s="30"/>
      <c r="I158" s="31" t="str">
        <f aca="false">IF($B158="","",F158*G158)</f>
        <v/>
      </c>
      <c r="J158" s="30"/>
      <c r="K158" s="31" t="str">
        <f aca="false">IF($B158="","",J158-I158-H158)</f>
        <v/>
      </c>
      <c r="L158" s="29"/>
      <c r="M158" s="29"/>
      <c r="N158" s="30"/>
      <c r="O158" s="31" t="str">
        <f aca="false">IF($B158="","",IF(M158="Open - marked",N158-I158,0))</f>
        <v/>
      </c>
      <c r="P158" s="29"/>
      <c r="Q158" s="29"/>
      <c r="R158" s="29"/>
      <c r="S158" s="32" t="str">
        <f aca="false">IF($B158="","",IF(OR(NOT(ISNUMBER(B158)),B158&lt;46023,B158&gt;46387),"OUT OF 2026","OK"))</f>
        <v/>
      </c>
      <c r="T158" s="29"/>
    </row>
    <row r="159" customFormat="false" ht="15" hidden="false" customHeight="false" outlineLevel="0" collapsed="false">
      <c r="A159" s="27" t="n">
        <v>156</v>
      </c>
      <c r="B159" s="28"/>
      <c r="C159" s="29"/>
      <c r="D159" s="29"/>
      <c r="E159" s="29"/>
      <c r="F159" s="39"/>
      <c r="G159" s="30"/>
      <c r="H159" s="30"/>
      <c r="I159" s="31" t="str">
        <f aca="false">IF($B159="","",F159*G159)</f>
        <v/>
      </c>
      <c r="J159" s="30"/>
      <c r="K159" s="31" t="str">
        <f aca="false">IF($B159="","",J159-I159-H159)</f>
        <v/>
      </c>
      <c r="L159" s="29"/>
      <c r="M159" s="29"/>
      <c r="N159" s="30"/>
      <c r="O159" s="31" t="str">
        <f aca="false">IF($B159="","",IF(M159="Open - marked",N159-I159,0))</f>
        <v/>
      </c>
      <c r="P159" s="29"/>
      <c r="Q159" s="29"/>
      <c r="R159" s="29"/>
      <c r="S159" s="32" t="str">
        <f aca="false">IF($B159="","",IF(OR(NOT(ISNUMBER(B159)),B159&lt;46023,B159&gt;46387),"OUT OF 2026","OK"))</f>
        <v/>
      </c>
      <c r="T159" s="29"/>
    </row>
    <row r="160" customFormat="false" ht="15" hidden="false" customHeight="false" outlineLevel="0" collapsed="false">
      <c r="A160" s="27" t="n">
        <v>157</v>
      </c>
      <c r="B160" s="28"/>
      <c r="C160" s="29"/>
      <c r="D160" s="29"/>
      <c r="E160" s="29"/>
      <c r="F160" s="39"/>
      <c r="G160" s="30"/>
      <c r="H160" s="30"/>
      <c r="I160" s="31" t="str">
        <f aca="false">IF($B160="","",F160*G160)</f>
        <v/>
      </c>
      <c r="J160" s="30"/>
      <c r="K160" s="31" t="str">
        <f aca="false">IF($B160="","",J160-I160-H160)</f>
        <v/>
      </c>
      <c r="L160" s="29"/>
      <c r="M160" s="29"/>
      <c r="N160" s="30"/>
      <c r="O160" s="31" t="str">
        <f aca="false">IF($B160="","",IF(M160="Open - marked",N160-I160,0))</f>
        <v/>
      </c>
      <c r="P160" s="29"/>
      <c r="Q160" s="29"/>
      <c r="R160" s="29"/>
      <c r="S160" s="32" t="str">
        <f aca="false">IF($B160="","",IF(OR(NOT(ISNUMBER(B160)),B160&lt;46023,B160&gt;46387),"OUT OF 2026","OK"))</f>
        <v/>
      </c>
      <c r="T160" s="29"/>
    </row>
    <row r="161" customFormat="false" ht="15" hidden="false" customHeight="false" outlineLevel="0" collapsed="false">
      <c r="A161" s="27" t="n">
        <v>158</v>
      </c>
      <c r="B161" s="28"/>
      <c r="C161" s="29"/>
      <c r="D161" s="29"/>
      <c r="E161" s="29"/>
      <c r="F161" s="39"/>
      <c r="G161" s="30"/>
      <c r="H161" s="30"/>
      <c r="I161" s="31" t="str">
        <f aca="false">IF($B161="","",F161*G161)</f>
        <v/>
      </c>
      <c r="J161" s="30"/>
      <c r="K161" s="31" t="str">
        <f aca="false">IF($B161="","",J161-I161-H161)</f>
        <v/>
      </c>
      <c r="L161" s="29"/>
      <c r="M161" s="29"/>
      <c r="N161" s="30"/>
      <c r="O161" s="31" t="str">
        <f aca="false">IF($B161="","",IF(M161="Open - marked",N161-I161,0))</f>
        <v/>
      </c>
      <c r="P161" s="29"/>
      <c r="Q161" s="29"/>
      <c r="R161" s="29"/>
      <c r="S161" s="32" t="str">
        <f aca="false">IF($B161="","",IF(OR(NOT(ISNUMBER(B161)),B161&lt;46023,B161&gt;46387),"OUT OF 2026","OK"))</f>
        <v/>
      </c>
      <c r="T161" s="29"/>
    </row>
    <row r="162" customFormat="false" ht="15" hidden="false" customHeight="false" outlineLevel="0" collapsed="false">
      <c r="A162" s="27" t="n">
        <v>159</v>
      </c>
      <c r="B162" s="28"/>
      <c r="C162" s="29"/>
      <c r="D162" s="29"/>
      <c r="E162" s="29"/>
      <c r="F162" s="39"/>
      <c r="G162" s="30"/>
      <c r="H162" s="30"/>
      <c r="I162" s="31" t="str">
        <f aca="false">IF($B162="","",F162*G162)</f>
        <v/>
      </c>
      <c r="J162" s="30"/>
      <c r="K162" s="31" t="str">
        <f aca="false">IF($B162="","",J162-I162-H162)</f>
        <v/>
      </c>
      <c r="L162" s="29"/>
      <c r="M162" s="29"/>
      <c r="N162" s="30"/>
      <c r="O162" s="31" t="str">
        <f aca="false">IF($B162="","",IF(M162="Open - marked",N162-I162,0))</f>
        <v/>
      </c>
      <c r="P162" s="29"/>
      <c r="Q162" s="29"/>
      <c r="R162" s="29"/>
      <c r="S162" s="32" t="str">
        <f aca="false">IF($B162="","",IF(OR(NOT(ISNUMBER(B162)),B162&lt;46023,B162&gt;46387),"OUT OF 2026","OK"))</f>
        <v/>
      </c>
      <c r="T162" s="29"/>
    </row>
    <row r="163" customFormat="false" ht="15" hidden="false" customHeight="false" outlineLevel="0" collapsed="false">
      <c r="A163" s="27" t="n">
        <v>160</v>
      </c>
      <c r="B163" s="28"/>
      <c r="C163" s="29"/>
      <c r="D163" s="29"/>
      <c r="E163" s="29"/>
      <c r="F163" s="39"/>
      <c r="G163" s="30"/>
      <c r="H163" s="30"/>
      <c r="I163" s="31" t="str">
        <f aca="false">IF($B163="","",F163*G163)</f>
        <v/>
      </c>
      <c r="J163" s="30"/>
      <c r="K163" s="31" t="str">
        <f aca="false">IF($B163="","",J163-I163-H163)</f>
        <v/>
      </c>
      <c r="L163" s="29"/>
      <c r="M163" s="29"/>
      <c r="N163" s="30"/>
      <c r="O163" s="31" t="str">
        <f aca="false">IF($B163="","",IF(M163="Open - marked",N163-I163,0))</f>
        <v/>
      </c>
      <c r="P163" s="29"/>
      <c r="Q163" s="29"/>
      <c r="R163" s="29"/>
      <c r="S163" s="32" t="str">
        <f aca="false">IF($B163="","",IF(OR(NOT(ISNUMBER(B163)),B163&lt;46023,B163&gt;46387),"OUT OF 2026","OK"))</f>
        <v/>
      </c>
      <c r="T163" s="29"/>
    </row>
    <row r="164" customFormat="false" ht="15" hidden="false" customHeight="false" outlineLevel="0" collapsed="false">
      <c r="A164" s="27" t="n">
        <v>161</v>
      </c>
      <c r="B164" s="28"/>
      <c r="C164" s="29"/>
      <c r="D164" s="29"/>
      <c r="E164" s="29"/>
      <c r="F164" s="39"/>
      <c r="G164" s="30"/>
      <c r="H164" s="30"/>
      <c r="I164" s="31" t="str">
        <f aca="false">IF($B164="","",F164*G164)</f>
        <v/>
      </c>
      <c r="J164" s="30"/>
      <c r="K164" s="31" t="str">
        <f aca="false">IF($B164="","",J164-I164-H164)</f>
        <v/>
      </c>
      <c r="L164" s="29"/>
      <c r="M164" s="29"/>
      <c r="N164" s="30"/>
      <c r="O164" s="31" t="str">
        <f aca="false">IF($B164="","",IF(M164="Open - marked",N164-I164,0))</f>
        <v/>
      </c>
      <c r="P164" s="29"/>
      <c r="Q164" s="29"/>
      <c r="R164" s="29"/>
      <c r="S164" s="32" t="str">
        <f aca="false">IF($B164="","",IF(OR(NOT(ISNUMBER(B164)),B164&lt;46023,B164&gt;46387),"OUT OF 2026","OK"))</f>
        <v/>
      </c>
      <c r="T164" s="29"/>
    </row>
    <row r="165" customFormat="false" ht="15" hidden="false" customHeight="false" outlineLevel="0" collapsed="false">
      <c r="A165" s="27" t="n">
        <v>162</v>
      </c>
      <c r="B165" s="28"/>
      <c r="C165" s="29"/>
      <c r="D165" s="29"/>
      <c r="E165" s="29"/>
      <c r="F165" s="39"/>
      <c r="G165" s="30"/>
      <c r="H165" s="30"/>
      <c r="I165" s="31" t="str">
        <f aca="false">IF($B165="","",F165*G165)</f>
        <v/>
      </c>
      <c r="J165" s="30"/>
      <c r="K165" s="31" t="str">
        <f aca="false">IF($B165="","",J165-I165-H165)</f>
        <v/>
      </c>
      <c r="L165" s="29"/>
      <c r="M165" s="29"/>
      <c r="N165" s="30"/>
      <c r="O165" s="31" t="str">
        <f aca="false">IF($B165="","",IF(M165="Open - marked",N165-I165,0))</f>
        <v/>
      </c>
      <c r="P165" s="29"/>
      <c r="Q165" s="29"/>
      <c r="R165" s="29"/>
      <c r="S165" s="32" t="str">
        <f aca="false">IF($B165="","",IF(OR(NOT(ISNUMBER(B165)),B165&lt;46023,B165&gt;46387),"OUT OF 2026","OK"))</f>
        <v/>
      </c>
      <c r="T165" s="29"/>
    </row>
    <row r="166" customFormat="false" ht="15" hidden="false" customHeight="false" outlineLevel="0" collapsed="false">
      <c r="A166" s="27" t="n">
        <v>163</v>
      </c>
      <c r="B166" s="28"/>
      <c r="C166" s="29"/>
      <c r="D166" s="29"/>
      <c r="E166" s="29"/>
      <c r="F166" s="39"/>
      <c r="G166" s="30"/>
      <c r="H166" s="30"/>
      <c r="I166" s="31" t="str">
        <f aca="false">IF($B166="","",F166*G166)</f>
        <v/>
      </c>
      <c r="J166" s="30"/>
      <c r="K166" s="31" t="str">
        <f aca="false">IF($B166="","",J166-I166-H166)</f>
        <v/>
      </c>
      <c r="L166" s="29"/>
      <c r="M166" s="29"/>
      <c r="N166" s="30"/>
      <c r="O166" s="31" t="str">
        <f aca="false">IF($B166="","",IF(M166="Open - marked",N166-I166,0))</f>
        <v/>
      </c>
      <c r="P166" s="29"/>
      <c r="Q166" s="29"/>
      <c r="R166" s="29"/>
      <c r="S166" s="32" t="str">
        <f aca="false">IF($B166="","",IF(OR(NOT(ISNUMBER(B166)),B166&lt;46023,B166&gt;46387),"OUT OF 2026","OK"))</f>
        <v/>
      </c>
      <c r="T166" s="29"/>
    </row>
    <row r="167" customFormat="false" ht="15" hidden="false" customHeight="false" outlineLevel="0" collapsed="false">
      <c r="A167" s="27" t="n">
        <v>164</v>
      </c>
      <c r="B167" s="28"/>
      <c r="C167" s="29"/>
      <c r="D167" s="29"/>
      <c r="E167" s="29"/>
      <c r="F167" s="39"/>
      <c r="G167" s="30"/>
      <c r="H167" s="30"/>
      <c r="I167" s="31" t="str">
        <f aca="false">IF($B167="","",F167*G167)</f>
        <v/>
      </c>
      <c r="J167" s="30"/>
      <c r="K167" s="31" t="str">
        <f aca="false">IF($B167="","",J167-I167-H167)</f>
        <v/>
      </c>
      <c r="L167" s="29"/>
      <c r="M167" s="29"/>
      <c r="N167" s="30"/>
      <c r="O167" s="31" t="str">
        <f aca="false">IF($B167="","",IF(M167="Open - marked",N167-I167,0))</f>
        <v/>
      </c>
      <c r="P167" s="29"/>
      <c r="Q167" s="29"/>
      <c r="R167" s="29"/>
      <c r="S167" s="32" t="str">
        <f aca="false">IF($B167="","",IF(OR(NOT(ISNUMBER(B167)),B167&lt;46023,B167&gt;46387),"OUT OF 2026","OK"))</f>
        <v/>
      </c>
      <c r="T167" s="29"/>
    </row>
    <row r="168" customFormat="false" ht="15" hidden="false" customHeight="false" outlineLevel="0" collapsed="false">
      <c r="A168" s="27" t="n">
        <v>165</v>
      </c>
      <c r="B168" s="28"/>
      <c r="C168" s="29"/>
      <c r="D168" s="29"/>
      <c r="E168" s="29"/>
      <c r="F168" s="39"/>
      <c r="G168" s="30"/>
      <c r="H168" s="30"/>
      <c r="I168" s="31" t="str">
        <f aca="false">IF($B168="","",F168*G168)</f>
        <v/>
      </c>
      <c r="J168" s="30"/>
      <c r="K168" s="31" t="str">
        <f aca="false">IF($B168="","",J168-I168-H168)</f>
        <v/>
      </c>
      <c r="L168" s="29"/>
      <c r="M168" s="29"/>
      <c r="N168" s="30"/>
      <c r="O168" s="31" t="str">
        <f aca="false">IF($B168="","",IF(M168="Open - marked",N168-I168,0))</f>
        <v/>
      </c>
      <c r="P168" s="29"/>
      <c r="Q168" s="29"/>
      <c r="R168" s="29"/>
      <c r="S168" s="32" t="str">
        <f aca="false">IF($B168="","",IF(OR(NOT(ISNUMBER(B168)),B168&lt;46023,B168&gt;46387),"OUT OF 2026","OK"))</f>
        <v/>
      </c>
      <c r="T168" s="29"/>
    </row>
    <row r="169" customFormat="false" ht="15" hidden="false" customHeight="false" outlineLevel="0" collapsed="false">
      <c r="A169" s="27" t="n">
        <v>166</v>
      </c>
      <c r="B169" s="28"/>
      <c r="C169" s="29"/>
      <c r="D169" s="29"/>
      <c r="E169" s="29"/>
      <c r="F169" s="39"/>
      <c r="G169" s="30"/>
      <c r="H169" s="30"/>
      <c r="I169" s="31" t="str">
        <f aca="false">IF($B169="","",F169*G169)</f>
        <v/>
      </c>
      <c r="J169" s="30"/>
      <c r="K169" s="31" t="str">
        <f aca="false">IF($B169="","",J169-I169-H169)</f>
        <v/>
      </c>
      <c r="L169" s="29"/>
      <c r="M169" s="29"/>
      <c r="N169" s="30"/>
      <c r="O169" s="31" t="str">
        <f aca="false">IF($B169="","",IF(M169="Open - marked",N169-I169,0))</f>
        <v/>
      </c>
      <c r="P169" s="29"/>
      <c r="Q169" s="29"/>
      <c r="R169" s="29"/>
      <c r="S169" s="32" t="str">
        <f aca="false">IF($B169="","",IF(OR(NOT(ISNUMBER(B169)),B169&lt;46023,B169&gt;46387),"OUT OF 2026","OK"))</f>
        <v/>
      </c>
      <c r="T169" s="29"/>
    </row>
    <row r="170" customFormat="false" ht="15" hidden="false" customHeight="false" outlineLevel="0" collapsed="false">
      <c r="A170" s="27" t="n">
        <v>167</v>
      </c>
      <c r="B170" s="28"/>
      <c r="C170" s="29"/>
      <c r="D170" s="29"/>
      <c r="E170" s="29"/>
      <c r="F170" s="39"/>
      <c r="G170" s="30"/>
      <c r="H170" s="30"/>
      <c r="I170" s="31" t="str">
        <f aca="false">IF($B170="","",F170*G170)</f>
        <v/>
      </c>
      <c r="J170" s="30"/>
      <c r="K170" s="31" t="str">
        <f aca="false">IF($B170="","",J170-I170-H170)</f>
        <v/>
      </c>
      <c r="L170" s="29"/>
      <c r="M170" s="29"/>
      <c r="N170" s="30"/>
      <c r="O170" s="31" t="str">
        <f aca="false">IF($B170="","",IF(M170="Open - marked",N170-I170,0))</f>
        <v/>
      </c>
      <c r="P170" s="29"/>
      <c r="Q170" s="29"/>
      <c r="R170" s="29"/>
      <c r="S170" s="32" t="str">
        <f aca="false">IF($B170="","",IF(OR(NOT(ISNUMBER(B170)),B170&lt;46023,B170&gt;46387),"OUT OF 2026","OK"))</f>
        <v/>
      </c>
      <c r="T170" s="29"/>
    </row>
    <row r="171" customFormat="false" ht="15" hidden="false" customHeight="false" outlineLevel="0" collapsed="false">
      <c r="A171" s="27" t="n">
        <v>168</v>
      </c>
      <c r="B171" s="28"/>
      <c r="C171" s="29"/>
      <c r="D171" s="29"/>
      <c r="E171" s="29"/>
      <c r="F171" s="39"/>
      <c r="G171" s="30"/>
      <c r="H171" s="30"/>
      <c r="I171" s="31" t="str">
        <f aca="false">IF($B171="","",F171*G171)</f>
        <v/>
      </c>
      <c r="J171" s="30"/>
      <c r="K171" s="31" t="str">
        <f aca="false">IF($B171="","",J171-I171-H171)</f>
        <v/>
      </c>
      <c r="L171" s="29"/>
      <c r="M171" s="29"/>
      <c r="N171" s="30"/>
      <c r="O171" s="31" t="str">
        <f aca="false">IF($B171="","",IF(M171="Open - marked",N171-I171,0))</f>
        <v/>
      </c>
      <c r="P171" s="29"/>
      <c r="Q171" s="29"/>
      <c r="R171" s="29"/>
      <c r="S171" s="32" t="str">
        <f aca="false">IF($B171="","",IF(OR(NOT(ISNUMBER(B171)),B171&lt;46023,B171&gt;46387),"OUT OF 2026","OK"))</f>
        <v/>
      </c>
      <c r="T171" s="29"/>
    </row>
    <row r="172" customFormat="false" ht="15" hidden="false" customHeight="false" outlineLevel="0" collapsed="false">
      <c r="A172" s="27" t="n">
        <v>169</v>
      </c>
      <c r="B172" s="28"/>
      <c r="C172" s="29"/>
      <c r="D172" s="29"/>
      <c r="E172" s="29"/>
      <c r="F172" s="39"/>
      <c r="G172" s="30"/>
      <c r="H172" s="30"/>
      <c r="I172" s="31" t="str">
        <f aca="false">IF($B172="","",F172*G172)</f>
        <v/>
      </c>
      <c r="J172" s="30"/>
      <c r="K172" s="31" t="str">
        <f aca="false">IF($B172="","",J172-I172-H172)</f>
        <v/>
      </c>
      <c r="L172" s="29"/>
      <c r="M172" s="29"/>
      <c r="N172" s="30"/>
      <c r="O172" s="31" t="str">
        <f aca="false">IF($B172="","",IF(M172="Open - marked",N172-I172,0))</f>
        <v/>
      </c>
      <c r="P172" s="29"/>
      <c r="Q172" s="29"/>
      <c r="R172" s="29"/>
      <c r="S172" s="32" t="str">
        <f aca="false">IF($B172="","",IF(OR(NOT(ISNUMBER(B172)),B172&lt;46023,B172&gt;46387),"OUT OF 2026","OK"))</f>
        <v/>
      </c>
      <c r="T172" s="29"/>
    </row>
    <row r="173" customFormat="false" ht="15" hidden="false" customHeight="false" outlineLevel="0" collapsed="false">
      <c r="A173" s="27" t="n">
        <v>170</v>
      </c>
      <c r="B173" s="28"/>
      <c r="C173" s="29"/>
      <c r="D173" s="29"/>
      <c r="E173" s="29"/>
      <c r="F173" s="39"/>
      <c r="G173" s="30"/>
      <c r="H173" s="30"/>
      <c r="I173" s="31" t="str">
        <f aca="false">IF($B173="","",F173*G173)</f>
        <v/>
      </c>
      <c r="J173" s="30"/>
      <c r="K173" s="31" t="str">
        <f aca="false">IF($B173="","",J173-I173-H173)</f>
        <v/>
      </c>
      <c r="L173" s="29"/>
      <c r="M173" s="29"/>
      <c r="N173" s="30"/>
      <c r="O173" s="31" t="str">
        <f aca="false">IF($B173="","",IF(M173="Open - marked",N173-I173,0))</f>
        <v/>
      </c>
      <c r="P173" s="29"/>
      <c r="Q173" s="29"/>
      <c r="R173" s="29"/>
      <c r="S173" s="32" t="str">
        <f aca="false">IF($B173="","",IF(OR(NOT(ISNUMBER(B173)),B173&lt;46023,B173&gt;46387),"OUT OF 2026","OK"))</f>
        <v/>
      </c>
      <c r="T173" s="29"/>
    </row>
    <row r="174" customFormat="false" ht="15" hidden="false" customHeight="false" outlineLevel="0" collapsed="false">
      <c r="A174" s="27" t="n">
        <v>171</v>
      </c>
      <c r="B174" s="28"/>
      <c r="C174" s="29"/>
      <c r="D174" s="29"/>
      <c r="E174" s="29"/>
      <c r="F174" s="39"/>
      <c r="G174" s="30"/>
      <c r="H174" s="30"/>
      <c r="I174" s="31" t="str">
        <f aca="false">IF($B174="","",F174*G174)</f>
        <v/>
      </c>
      <c r="J174" s="30"/>
      <c r="K174" s="31" t="str">
        <f aca="false">IF($B174="","",J174-I174-H174)</f>
        <v/>
      </c>
      <c r="L174" s="29"/>
      <c r="M174" s="29"/>
      <c r="N174" s="30"/>
      <c r="O174" s="31" t="str">
        <f aca="false">IF($B174="","",IF(M174="Open - marked",N174-I174,0))</f>
        <v/>
      </c>
      <c r="P174" s="29"/>
      <c r="Q174" s="29"/>
      <c r="R174" s="29"/>
      <c r="S174" s="32" t="str">
        <f aca="false">IF($B174="","",IF(OR(NOT(ISNUMBER(B174)),B174&lt;46023,B174&gt;46387),"OUT OF 2026","OK"))</f>
        <v/>
      </c>
      <c r="T174" s="29"/>
    </row>
    <row r="175" customFormat="false" ht="15" hidden="false" customHeight="false" outlineLevel="0" collapsed="false">
      <c r="A175" s="27" t="n">
        <v>172</v>
      </c>
      <c r="B175" s="28"/>
      <c r="C175" s="29"/>
      <c r="D175" s="29"/>
      <c r="E175" s="29"/>
      <c r="F175" s="39"/>
      <c r="G175" s="30"/>
      <c r="H175" s="30"/>
      <c r="I175" s="31" t="str">
        <f aca="false">IF($B175="","",F175*G175)</f>
        <v/>
      </c>
      <c r="J175" s="30"/>
      <c r="K175" s="31" t="str">
        <f aca="false">IF($B175="","",J175-I175-H175)</f>
        <v/>
      </c>
      <c r="L175" s="29"/>
      <c r="M175" s="29"/>
      <c r="N175" s="30"/>
      <c r="O175" s="31" t="str">
        <f aca="false">IF($B175="","",IF(M175="Open - marked",N175-I175,0))</f>
        <v/>
      </c>
      <c r="P175" s="29"/>
      <c r="Q175" s="29"/>
      <c r="R175" s="29"/>
      <c r="S175" s="32" t="str">
        <f aca="false">IF($B175="","",IF(OR(NOT(ISNUMBER(B175)),B175&lt;46023,B175&gt;46387),"OUT OF 2026","OK"))</f>
        <v/>
      </c>
      <c r="T175" s="29"/>
    </row>
    <row r="176" customFormat="false" ht="15" hidden="false" customHeight="false" outlineLevel="0" collapsed="false">
      <c r="A176" s="27" t="n">
        <v>173</v>
      </c>
      <c r="B176" s="28"/>
      <c r="C176" s="29"/>
      <c r="D176" s="29"/>
      <c r="E176" s="29"/>
      <c r="F176" s="39"/>
      <c r="G176" s="30"/>
      <c r="H176" s="30"/>
      <c r="I176" s="31" t="str">
        <f aca="false">IF($B176="","",F176*G176)</f>
        <v/>
      </c>
      <c r="J176" s="30"/>
      <c r="K176" s="31" t="str">
        <f aca="false">IF($B176="","",J176-I176-H176)</f>
        <v/>
      </c>
      <c r="L176" s="29"/>
      <c r="M176" s="29"/>
      <c r="N176" s="30"/>
      <c r="O176" s="31" t="str">
        <f aca="false">IF($B176="","",IF(M176="Open - marked",N176-I176,0))</f>
        <v/>
      </c>
      <c r="P176" s="29"/>
      <c r="Q176" s="29"/>
      <c r="R176" s="29"/>
      <c r="S176" s="32" t="str">
        <f aca="false">IF($B176="","",IF(OR(NOT(ISNUMBER(B176)),B176&lt;46023,B176&gt;46387),"OUT OF 2026","OK"))</f>
        <v/>
      </c>
      <c r="T176" s="29"/>
    </row>
    <row r="177" customFormat="false" ht="15" hidden="false" customHeight="false" outlineLevel="0" collapsed="false">
      <c r="A177" s="27" t="n">
        <v>174</v>
      </c>
      <c r="B177" s="28"/>
      <c r="C177" s="29"/>
      <c r="D177" s="29"/>
      <c r="E177" s="29"/>
      <c r="F177" s="39"/>
      <c r="G177" s="30"/>
      <c r="H177" s="30"/>
      <c r="I177" s="31" t="str">
        <f aca="false">IF($B177="","",F177*G177)</f>
        <v/>
      </c>
      <c r="J177" s="30"/>
      <c r="K177" s="31" t="str">
        <f aca="false">IF($B177="","",J177-I177-H177)</f>
        <v/>
      </c>
      <c r="L177" s="29"/>
      <c r="M177" s="29"/>
      <c r="N177" s="30"/>
      <c r="O177" s="31" t="str">
        <f aca="false">IF($B177="","",IF(M177="Open - marked",N177-I177,0))</f>
        <v/>
      </c>
      <c r="P177" s="29"/>
      <c r="Q177" s="29"/>
      <c r="R177" s="29"/>
      <c r="S177" s="32" t="str">
        <f aca="false">IF($B177="","",IF(OR(NOT(ISNUMBER(B177)),B177&lt;46023,B177&gt;46387),"OUT OF 2026","OK"))</f>
        <v/>
      </c>
      <c r="T177" s="29"/>
    </row>
    <row r="178" customFormat="false" ht="15" hidden="false" customHeight="false" outlineLevel="0" collapsed="false">
      <c r="A178" s="27" t="n">
        <v>175</v>
      </c>
      <c r="B178" s="28"/>
      <c r="C178" s="29"/>
      <c r="D178" s="29"/>
      <c r="E178" s="29"/>
      <c r="F178" s="39"/>
      <c r="G178" s="30"/>
      <c r="H178" s="30"/>
      <c r="I178" s="31" t="str">
        <f aca="false">IF($B178="","",F178*G178)</f>
        <v/>
      </c>
      <c r="J178" s="30"/>
      <c r="K178" s="31" t="str">
        <f aca="false">IF($B178="","",J178-I178-H178)</f>
        <v/>
      </c>
      <c r="L178" s="29"/>
      <c r="M178" s="29"/>
      <c r="N178" s="30"/>
      <c r="O178" s="31" t="str">
        <f aca="false">IF($B178="","",IF(M178="Open - marked",N178-I178,0))</f>
        <v/>
      </c>
      <c r="P178" s="29"/>
      <c r="Q178" s="29"/>
      <c r="R178" s="29"/>
      <c r="S178" s="32" t="str">
        <f aca="false">IF($B178="","",IF(OR(NOT(ISNUMBER(B178)),B178&lt;46023,B178&gt;46387),"OUT OF 2026","OK"))</f>
        <v/>
      </c>
      <c r="T178" s="29"/>
    </row>
    <row r="179" customFormat="false" ht="15" hidden="false" customHeight="false" outlineLevel="0" collapsed="false">
      <c r="A179" s="27" t="n">
        <v>176</v>
      </c>
      <c r="B179" s="28"/>
      <c r="C179" s="29"/>
      <c r="D179" s="29"/>
      <c r="E179" s="29"/>
      <c r="F179" s="39"/>
      <c r="G179" s="30"/>
      <c r="H179" s="30"/>
      <c r="I179" s="31" t="str">
        <f aca="false">IF($B179="","",F179*G179)</f>
        <v/>
      </c>
      <c r="J179" s="30"/>
      <c r="K179" s="31" t="str">
        <f aca="false">IF($B179="","",J179-I179-H179)</f>
        <v/>
      </c>
      <c r="L179" s="29"/>
      <c r="M179" s="29"/>
      <c r="N179" s="30"/>
      <c r="O179" s="31" t="str">
        <f aca="false">IF($B179="","",IF(M179="Open - marked",N179-I179,0))</f>
        <v/>
      </c>
      <c r="P179" s="29"/>
      <c r="Q179" s="29"/>
      <c r="R179" s="29"/>
      <c r="S179" s="32" t="str">
        <f aca="false">IF($B179="","",IF(OR(NOT(ISNUMBER(B179)),B179&lt;46023,B179&gt;46387),"OUT OF 2026","OK"))</f>
        <v/>
      </c>
      <c r="T179" s="29"/>
    </row>
    <row r="180" customFormat="false" ht="15" hidden="false" customHeight="false" outlineLevel="0" collapsed="false">
      <c r="A180" s="27" t="n">
        <v>177</v>
      </c>
      <c r="B180" s="28"/>
      <c r="C180" s="29"/>
      <c r="D180" s="29"/>
      <c r="E180" s="29"/>
      <c r="F180" s="39"/>
      <c r="G180" s="30"/>
      <c r="H180" s="30"/>
      <c r="I180" s="31" t="str">
        <f aca="false">IF($B180="","",F180*G180)</f>
        <v/>
      </c>
      <c r="J180" s="30"/>
      <c r="K180" s="31" t="str">
        <f aca="false">IF($B180="","",J180-I180-H180)</f>
        <v/>
      </c>
      <c r="L180" s="29"/>
      <c r="M180" s="29"/>
      <c r="N180" s="30"/>
      <c r="O180" s="31" t="str">
        <f aca="false">IF($B180="","",IF(M180="Open - marked",N180-I180,0))</f>
        <v/>
      </c>
      <c r="P180" s="29"/>
      <c r="Q180" s="29"/>
      <c r="R180" s="29"/>
      <c r="S180" s="32" t="str">
        <f aca="false">IF($B180="","",IF(OR(NOT(ISNUMBER(B180)),B180&lt;46023,B180&gt;46387),"OUT OF 2026","OK"))</f>
        <v/>
      </c>
      <c r="T180" s="29"/>
    </row>
    <row r="181" customFormat="false" ht="15" hidden="false" customHeight="false" outlineLevel="0" collapsed="false">
      <c r="A181" s="27" t="n">
        <v>178</v>
      </c>
      <c r="B181" s="28"/>
      <c r="C181" s="29"/>
      <c r="D181" s="29"/>
      <c r="E181" s="29"/>
      <c r="F181" s="39"/>
      <c r="G181" s="30"/>
      <c r="H181" s="30"/>
      <c r="I181" s="31" t="str">
        <f aca="false">IF($B181="","",F181*G181)</f>
        <v/>
      </c>
      <c r="J181" s="30"/>
      <c r="K181" s="31" t="str">
        <f aca="false">IF($B181="","",J181-I181-H181)</f>
        <v/>
      </c>
      <c r="L181" s="29"/>
      <c r="M181" s="29"/>
      <c r="N181" s="30"/>
      <c r="O181" s="31" t="str">
        <f aca="false">IF($B181="","",IF(M181="Open - marked",N181-I181,0))</f>
        <v/>
      </c>
      <c r="P181" s="29"/>
      <c r="Q181" s="29"/>
      <c r="R181" s="29"/>
      <c r="S181" s="32" t="str">
        <f aca="false">IF($B181="","",IF(OR(NOT(ISNUMBER(B181)),B181&lt;46023,B181&gt;46387),"OUT OF 2026","OK"))</f>
        <v/>
      </c>
      <c r="T181" s="29"/>
    </row>
    <row r="182" customFormat="false" ht="15" hidden="false" customHeight="false" outlineLevel="0" collapsed="false">
      <c r="A182" s="27" t="n">
        <v>179</v>
      </c>
      <c r="B182" s="28"/>
      <c r="C182" s="29"/>
      <c r="D182" s="29"/>
      <c r="E182" s="29"/>
      <c r="F182" s="39"/>
      <c r="G182" s="30"/>
      <c r="H182" s="30"/>
      <c r="I182" s="31" t="str">
        <f aca="false">IF($B182="","",F182*G182)</f>
        <v/>
      </c>
      <c r="J182" s="30"/>
      <c r="K182" s="31" t="str">
        <f aca="false">IF($B182="","",J182-I182-H182)</f>
        <v/>
      </c>
      <c r="L182" s="29"/>
      <c r="M182" s="29"/>
      <c r="N182" s="30"/>
      <c r="O182" s="31" t="str">
        <f aca="false">IF($B182="","",IF(M182="Open - marked",N182-I182,0))</f>
        <v/>
      </c>
      <c r="P182" s="29"/>
      <c r="Q182" s="29"/>
      <c r="R182" s="29"/>
      <c r="S182" s="32" t="str">
        <f aca="false">IF($B182="","",IF(OR(NOT(ISNUMBER(B182)),B182&lt;46023,B182&gt;46387),"OUT OF 2026","OK"))</f>
        <v/>
      </c>
      <c r="T182" s="29"/>
    </row>
    <row r="183" customFormat="false" ht="15" hidden="false" customHeight="false" outlineLevel="0" collapsed="false">
      <c r="A183" s="27" t="n">
        <v>180</v>
      </c>
      <c r="B183" s="28"/>
      <c r="C183" s="29"/>
      <c r="D183" s="29"/>
      <c r="E183" s="29"/>
      <c r="F183" s="39"/>
      <c r="G183" s="30"/>
      <c r="H183" s="30"/>
      <c r="I183" s="31" t="str">
        <f aca="false">IF($B183="","",F183*G183)</f>
        <v/>
      </c>
      <c r="J183" s="30"/>
      <c r="K183" s="31" t="str">
        <f aca="false">IF($B183="","",J183-I183-H183)</f>
        <v/>
      </c>
      <c r="L183" s="29"/>
      <c r="M183" s="29"/>
      <c r="N183" s="30"/>
      <c r="O183" s="31" t="str">
        <f aca="false">IF($B183="","",IF(M183="Open - marked",N183-I183,0))</f>
        <v/>
      </c>
      <c r="P183" s="29"/>
      <c r="Q183" s="29"/>
      <c r="R183" s="29"/>
      <c r="S183" s="32" t="str">
        <f aca="false">IF($B183="","",IF(OR(NOT(ISNUMBER(B183)),B183&lt;46023,B183&gt;46387),"OUT OF 2026","OK"))</f>
        <v/>
      </c>
      <c r="T183" s="29"/>
    </row>
    <row r="184" customFormat="false" ht="15" hidden="false" customHeight="false" outlineLevel="0" collapsed="false">
      <c r="A184" s="27" t="n">
        <v>181</v>
      </c>
      <c r="B184" s="28"/>
      <c r="C184" s="29"/>
      <c r="D184" s="29"/>
      <c r="E184" s="29"/>
      <c r="F184" s="39"/>
      <c r="G184" s="30"/>
      <c r="H184" s="30"/>
      <c r="I184" s="31" t="str">
        <f aca="false">IF($B184="","",F184*G184)</f>
        <v/>
      </c>
      <c r="J184" s="30"/>
      <c r="K184" s="31" t="str">
        <f aca="false">IF($B184="","",J184-I184-H184)</f>
        <v/>
      </c>
      <c r="L184" s="29"/>
      <c r="M184" s="29"/>
      <c r="N184" s="30"/>
      <c r="O184" s="31" t="str">
        <f aca="false">IF($B184="","",IF(M184="Open - marked",N184-I184,0))</f>
        <v/>
      </c>
      <c r="P184" s="29"/>
      <c r="Q184" s="29"/>
      <c r="R184" s="29"/>
      <c r="S184" s="32" t="str">
        <f aca="false">IF($B184="","",IF(OR(NOT(ISNUMBER(B184)),B184&lt;46023,B184&gt;46387),"OUT OF 2026","OK"))</f>
        <v/>
      </c>
      <c r="T184" s="29"/>
    </row>
    <row r="185" customFormat="false" ht="15" hidden="false" customHeight="false" outlineLevel="0" collapsed="false">
      <c r="A185" s="27" t="n">
        <v>182</v>
      </c>
      <c r="B185" s="28"/>
      <c r="C185" s="29"/>
      <c r="D185" s="29"/>
      <c r="E185" s="29"/>
      <c r="F185" s="39"/>
      <c r="G185" s="30"/>
      <c r="H185" s="30"/>
      <c r="I185" s="31" t="str">
        <f aca="false">IF($B185="","",F185*G185)</f>
        <v/>
      </c>
      <c r="J185" s="30"/>
      <c r="K185" s="31" t="str">
        <f aca="false">IF($B185="","",J185-I185-H185)</f>
        <v/>
      </c>
      <c r="L185" s="29"/>
      <c r="M185" s="29"/>
      <c r="N185" s="30"/>
      <c r="O185" s="31" t="str">
        <f aca="false">IF($B185="","",IF(M185="Open - marked",N185-I185,0))</f>
        <v/>
      </c>
      <c r="P185" s="29"/>
      <c r="Q185" s="29"/>
      <c r="R185" s="29"/>
      <c r="S185" s="32" t="str">
        <f aca="false">IF($B185="","",IF(OR(NOT(ISNUMBER(B185)),B185&lt;46023,B185&gt;46387),"OUT OF 2026","OK"))</f>
        <v/>
      </c>
      <c r="T185" s="29"/>
    </row>
    <row r="186" customFormat="false" ht="15" hidden="false" customHeight="false" outlineLevel="0" collapsed="false">
      <c r="A186" s="27" t="n">
        <v>183</v>
      </c>
      <c r="B186" s="28"/>
      <c r="C186" s="29"/>
      <c r="D186" s="29"/>
      <c r="E186" s="29"/>
      <c r="F186" s="39"/>
      <c r="G186" s="30"/>
      <c r="H186" s="30"/>
      <c r="I186" s="31" t="str">
        <f aca="false">IF($B186="","",F186*G186)</f>
        <v/>
      </c>
      <c r="J186" s="30"/>
      <c r="K186" s="31" t="str">
        <f aca="false">IF($B186="","",J186-I186-H186)</f>
        <v/>
      </c>
      <c r="L186" s="29"/>
      <c r="M186" s="29"/>
      <c r="N186" s="30"/>
      <c r="O186" s="31" t="str">
        <f aca="false">IF($B186="","",IF(M186="Open - marked",N186-I186,0))</f>
        <v/>
      </c>
      <c r="P186" s="29"/>
      <c r="Q186" s="29"/>
      <c r="R186" s="29"/>
      <c r="S186" s="32" t="str">
        <f aca="false">IF($B186="","",IF(OR(NOT(ISNUMBER(B186)),B186&lt;46023,B186&gt;46387),"OUT OF 2026","OK"))</f>
        <v/>
      </c>
      <c r="T186" s="29"/>
    </row>
    <row r="187" customFormat="false" ht="15" hidden="false" customHeight="false" outlineLevel="0" collapsed="false">
      <c r="A187" s="27" t="n">
        <v>184</v>
      </c>
      <c r="B187" s="28"/>
      <c r="C187" s="29"/>
      <c r="D187" s="29"/>
      <c r="E187" s="29"/>
      <c r="F187" s="39"/>
      <c r="G187" s="30"/>
      <c r="H187" s="30"/>
      <c r="I187" s="31" t="str">
        <f aca="false">IF($B187="","",F187*G187)</f>
        <v/>
      </c>
      <c r="J187" s="30"/>
      <c r="K187" s="31" t="str">
        <f aca="false">IF($B187="","",J187-I187-H187)</f>
        <v/>
      </c>
      <c r="L187" s="29"/>
      <c r="M187" s="29"/>
      <c r="N187" s="30"/>
      <c r="O187" s="31" t="str">
        <f aca="false">IF($B187="","",IF(M187="Open - marked",N187-I187,0))</f>
        <v/>
      </c>
      <c r="P187" s="29"/>
      <c r="Q187" s="29"/>
      <c r="R187" s="29"/>
      <c r="S187" s="32" t="str">
        <f aca="false">IF($B187="","",IF(OR(NOT(ISNUMBER(B187)),B187&lt;46023,B187&gt;46387),"OUT OF 2026","OK"))</f>
        <v/>
      </c>
      <c r="T187" s="29"/>
    </row>
    <row r="188" customFormat="false" ht="15" hidden="false" customHeight="false" outlineLevel="0" collapsed="false">
      <c r="A188" s="27" t="n">
        <v>185</v>
      </c>
      <c r="B188" s="28"/>
      <c r="C188" s="29"/>
      <c r="D188" s="29"/>
      <c r="E188" s="29"/>
      <c r="F188" s="39"/>
      <c r="G188" s="30"/>
      <c r="H188" s="30"/>
      <c r="I188" s="31" t="str">
        <f aca="false">IF($B188="","",F188*G188)</f>
        <v/>
      </c>
      <c r="J188" s="30"/>
      <c r="K188" s="31" t="str">
        <f aca="false">IF($B188="","",J188-I188-H188)</f>
        <v/>
      </c>
      <c r="L188" s="29"/>
      <c r="M188" s="29"/>
      <c r="N188" s="30"/>
      <c r="O188" s="31" t="str">
        <f aca="false">IF($B188="","",IF(M188="Open - marked",N188-I188,0))</f>
        <v/>
      </c>
      <c r="P188" s="29"/>
      <c r="Q188" s="29"/>
      <c r="R188" s="29"/>
      <c r="S188" s="32" t="str">
        <f aca="false">IF($B188="","",IF(OR(NOT(ISNUMBER(B188)),B188&lt;46023,B188&gt;46387),"OUT OF 2026","OK"))</f>
        <v/>
      </c>
      <c r="T188" s="29"/>
    </row>
    <row r="189" customFormat="false" ht="15" hidden="false" customHeight="false" outlineLevel="0" collapsed="false">
      <c r="A189" s="27" t="n">
        <v>186</v>
      </c>
      <c r="B189" s="28"/>
      <c r="C189" s="29"/>
      <c r="D189" s="29"/>
      <c r="E189" s="29"/>
      <c r="F189" s="39"/>
      <c r="G189" s="30"/>
      <c r="H189" s="30"/>
      <c r="I189" s="31" t="str">
        <f aca="false">IF($B189="","",F189*G189)</f>
        <v/>
      </c>
      <c r="J189" s="30"/>
      <c r="K189" s="31" t="str">
        <f aca="false">IF($B189="","",J189-I189-H189)</f>
        <v/>
      </c>
      <c r="L189" s="29"/>
      <c r="M189" s="29"/>
      <c r="N189" s="30"/>
      <c r="O189" s="31" t="str">
        <f aca="false">IF($B189="","",IF(M189="Open - marked",N189-I189,0))</f>
        <v/>
      </c>
      <c r="P189" s="29"/>
      <c r="Q189" s="29"/>
      <c r="R189" s="29"/>
      <c r="S189" s="32" t="str">
        <f aca="false">IF($B189="","",IF(OR(NOT(ISNUMBER(B189)),B189&lt;46023,B189&gt;46387),"OUT OF 2026","OK"))</f>
        <v/>
      </c>
      <c r="T189" s="29"/>
    </row>
    <row r="190" customFormat="false" ht="15" hidden="false" customHeight="false" outlineLevel="0" collapsed="false">
      <c r="A190" s="27" t="n">
        <v>187</v>
      </c>
      <c r="B190" s="28"/>
      <c r="C190" s="29"/>
      <c r="D190" s="29"/>
      <c r="E190" s="29"/>
      <c r="F190" s="39"/>
      <c r="G190" s="30"/>
      <c r="H190" s="30"/>
      <c r="I190" s="31" t="str">
        <f aca="false">IF($B190="","",F190*G190)</f>
        <v/>
      </c>
      <c r="J190" s="30"/>
      <c r="K190" s="31" t="str">
        <f aca="false">IF($B190="","",J190-I190-H190)</f>
        <v/>
      </c>
      <c r="L190" s="29"/>
      <c r="M190" s="29"/>
      <c r="N190" s="30"/>
      <c r="O190" s="31" t="str">
        <f aca="false">IF($B190="","",IF(M190="Open - marked",N190-I190,0))</f>
        <v/>
      </c>
      <c r="P190" s="29"/>
      <c r="Q190" s="29"/>
      <c r="R190" s="29"/>
      <c r="S190" s="32" t="str">
        <f aca="false">IF($B190="","",IF(OR(NOT(ISNUMBER(B190)),B190&lt;46023,B190&gt;46387),"OUT OF 2026","OK"))</f>
        <v/>
      </c>
      <c r="T190" s="29"/>
    </row>
    <row r="191" customFormat="false" ht="15" hidden="false" customHeight="false" outlineLevel="0" collapsed="false">
      <c r="A191" s="27" t="n">
        <v>188</v>
      </c>
      <c r="B191" s="28"/>
      <c r="C191" s="29"/>
      <c r="D191" s="29"/>
      <c r="E191" s="29"/>
      <c r="F191" s="39"/>
      <c r="G191" s="30"/>
      <c r="H191" s="30"/>
      <c r="I191" s="31" t="str">
        <f aca="false">IF($B191="","",F191*G191)</f>
        <v/>
      </c>
      <c r="J191" s="30"/>
      <c r="K191" s="31" t="str">
        <f aca="false">IF($B191="","",J191-I191-H191)</f>
        <v/>
      </c>
      <c r="L191" s="29"/>
      <c r="M191" s="29"/>
      <c r="N191" s="30"/>
      <c r="O191" s="31" t="str">
        <f aca="false">IF($B191="","",IF(M191="Open - marked",N191-I191,0))</f>
        <v/>
      </c>
      <c r="P191" s="29"/>
      <c r="Q191" s="29"/>
      <c r="R191" s="29"/>
      <c r="S191" s="32" t="str">
        <f aca="false">IF($B191="","",IF(OR(NOT(ISNUMBER(B191)),B191&lt;46023,B191&gt;46387),"OUT OF 2026","OK"))</f>
        <v/>
      </c>
      <c r="T191" s="29"/>
    </row>
    <row r="192" customFormat="false" ht="15" hidden="false" customHeight="false" outlineLevel="0" collapsed="false">
      <c r="A192" s="27" t="n">
        <v>189</v>
      </c>
      <c r="B192" s="28"/>
      <c r="C192" s="29"/>
      <c r="D192" s="29"/>
      <c r="E192" s="29"/>
      <c r="F192" s="39"/>
      <c r="G192" s="30"/>
      <c r="H192" s="30"/>
      <c r="I192" s="31" t="str">
        <f aca="false">IF($B192="","",F192*G192)</f>
        <v/>
      </c>
      <c r="J192" s="30"/>
      <c r="K192" s="31" t="str">
        <f aca="false">IF($B192="","",J192-I192-H192)</f>
        <v/>
      </c>
      <c r="L192" s="29"/>
      <c r="M192" s="29"/>
      <c r="N192" s="30"/>
      <c r="O192" s="31" t="str">
        <f aca="false">IF($B192="","",IF(M192="Open - marked",N192-I192,0))</f>
        <v/>
      </c>
      <c r="P192" s="29"/>
      <c r="Q192" s="29"/>
      <c r="R192" s="29"/>
      <c r="S192" s="32" t="str">
        <f aca="false">IF($B192="","",IF(OR(NOT(ISNUMBER(B192)),B192&lt;46023,B192&gt;46387),"OUT OF 2026","OK"))</f>
        <v/>
      </c>
      <c r="T192" s="29"/>
    </row>
    <row r="193" customFormat="false" ht="15" hidden="false" customHeight="false" outlineLevel="0" collapsed="false">
      <c r="A193" s="27" t="n">
        <v>190</v>
      </c>
      <c r="B193" s="28"/>
      <c r="C193" s="29"/>
      <c r="D193" s="29"/>
      <c r="E193" s="29"/>
      <c r="F193" s="39"/>
      <c r="G193" s="30"/>
      <c r="H193" s="30"/>
      <c r="I193" s="31" t="str">
        <f aca="false">IF($B193="","",F193*G193)</f>
        <v/>
      </c>
      <c r="J193" s="30"/>
      <c r="K193" s="31" t="str">
        <f aca="false">IF($B193="","",J193-I193-H193)</f>
        <v/>
      </c>
      <c r="L193" s="29"/>
      <c r="M193" s="29"/>
      <c r="N193" s="30"/>
      <c r="O193" s="31" t="str">
        <f aca="false">IF($B193="","",IF(M193="Open - marked",N193-I193,0))</f>
        <v/>
      </c>
      <c r="P193" s="29"/>
      <c r="Q193" s="29"/>
      <c r="R193" s="29"/>
      <c r="S193" s="32" t="str">
        <f aca="false">IF($B193="","",IF(OR(NOT(ISNUMBER(B193)),B193&lt;46023,B193&gt;46387),"OUT OF 2026","OK"))</f>
        <v/>
      </c>
      <c r="T193" s="29"/>
    </row>
    <row r="194" customFormat="false" ht="15" hidden="false" customHeight="false" outlineLevel="0" collapsed="false">
      <c r="A194" s="27" t="n">
        <v>191</v>
      </c>
      <c r="B194" s="28"/>
      <c r="C194" s="29"/>
      <c r="D194" s="29"/>
      <c r="E194" s="29"/>
      <c r="F194" s="39"/>
      <c r="G194" s="30"/>
      <c r="H194" s="30"/>
      <c r="I194" s="31" t="str">
        <f aca="false">IF($B194="","",F194*G194)</f>
        <v/>
      </c>
      <c r="J194" s="30"/>
      <c r="K194" s="31" t="str">
        <f aca="false">IF($B194="","",J194-I194-H194)</f>
        <v/>
      </c>
      <c r="L194" s="29"/>
      <c r="M194" s="29"/>
      <c r="N194" s="30"/>
      <c r="O194" s="31" t="str">
        <f aca="false">IF($B194="","",IF(M194="Open - marked",N194-I194,0))</f>
        <v/>
      </c>
      <c r="P194" s="29"/>
      <c r="Q194" s="29"/>
      <c r="R194" s="29"/>
      <c r="S194" s="32" t="str">
        <f aca="false">IF($B194="","",IF(OR(NOT(ISNUMBER(B194)),B194&lt;46023,B194&gt;46387),"OUT OF 2026","OK"))</f>
        <v/>
      </c>
      <c r="T194" s="29"/>
    </row>
    <row r="195" customFormat="false" ht="15" hidden="false" customHeight="false" outlineLevel="0" collapsed="false">
      <c r="A195" s="27" t="n">
        <v>192</v>
      </c>
      <c r="B195" s="28"/>
      <c r="C195" s="29"/>
      <c r="D195" s="29"/>
      <c r="E195" s="29"/>
      <c r="F195" s="39"/>
      <c r="G195" s="30"/>
      <c r="H195" s="30"/>
      <c r="I195" s="31" t="str">
        <f aca="false">IF($B195="","",F195*G195)</f>
        <v/>
      </c>
      <c r="J195" s="30"/>
      <c r="K195" s="31" t="str">
        <f aca="false">IF($B195="","",J195-I195-H195)</f>
        <v/>
      </c>
      <c r="L195" s="29"/>
      <c r="M195" s="29"/>
      <c r="N195" s="30"/>
      <c r="O195" s="31" t="str">
        <f aca="false">IF($B195="","",IF(M195="Open - marked",N195-I195,0))</f>
        <v/>
      </c>
      <c r="P195" s="29"/>
      <c r="Q195" s="29"/>
      <c r="R195" s="29"/>
      <c r="S195" s="32" t="str">
        <f aca="false">IF($B195="","",IF(OR(NOT(ISNUMBER(B195)),B195&lt;46023,B195&gt;46387),"OUT OF 2026","OK"))</f>
        <v/>
      </c>
      <c r="T195" s="29"/>
    </row>
    <row r="196" customFormat="false" ht="15" hidden="false" customHeight="false" outlineLevel="0" collapsed="false">
      <c r="A196" s="27" t="n">
        <v>193</v>
      </c>
      <c r="B196" s="28"/>
      <c r="C196" s="29"/>
      <c r="D196" s="29"/>
      <c r="E196" s="29"/>
      <c r="F196" s="39"/>
      <c r="G196" s="30"/>
      <c r="H196" s="30"/>
      <c r="I196" s="31" t="str">
        <f aca="false">IF($B196="","",F196*G196)</f>
        <v/>
      </c>
      <c r="J196" s="30"/>
      <c r="K196" s="31" t="str">
        <f aca="false">IF($B196="","",J196-I196-H196)</f>
        <v/>
      </c>
      <c r="L196" s="29"/>
      <c r="M196" s="29"/>
      <c r="N196" s="30"/>
      <c r="O196" s="31" t="str">
        <f aca="false">IF($B196="","",IF(M196="Open - marked",N196-I196,0))</f>
        <v/>
      </c>
      <c r="P196" s="29"/>
      <c r="Q196" s="29"/>
      <c r="R196" s="29"/>
      <c r="S196" s="32" t="str">
        <f aca="false">IF($B196="","",IF(OR(NOT(ISNUMBER(B196)),B196&lt;46023,B196&gt;46387),"OUT OF 2026","OK"))</f>
        <v/>
      </c>
      <c r="T196" s="29"/>
    </row>
    <row r="197" customFormat="false" ht="15" hidden="false" customHeight="false" outlineLevel="0" collapsed="false">
      <c r="A197" s="27" t="n">
        <v>194</v>
      </c>
      <c r="B197" s="28"/>
      <c r="C197" s="29"/>
      <c r="D197" s="29"/>
      <c r="E197" s="29"/>
      <c r="F197" s="39"/>
      <c r="G197" s="30"/>
      <c r="H197" s="30"/>
      <c r="I197" s="31" t="str">
        <f aca="false">IF($B197="","",F197*G197)</f>
        <v/>
      </c>
      <c r="J197" s="30"/>
      <c r="K197" s="31" t="str">
        <f aca="false">IF($B197="","",J197-I197-H197)</f>
        <v/>
      </c>
      <c r="L197" s="29"/>
      <c r="M197" s="29"/>
      <c r="N197" s="30"/>
      <c r="O197" s="31" t="str">
        <f aca="false">IF($B197="","",IF(M197="Open - marked",N197-I197,0))</f>
        <v/>
      </c>
      <c r="P197" s="29"/>
      <c r="Q197" s="29"/>
      <c r="R197" s="29"/>
      <c r="S197" s="32" t="str">
        <f aca="false">IF($B197="","",IF(OR(NOT(ISNUMBER(B197)),B197&lt;46023,B197&gt;46387),"OUT OF 2026","OK"))</f>
        <v/>
      </c>
      <c r="T197" s="29"/>
    </row>
    <row r="198" customFormat="false" ht="15" hidden="false" customHeight="false" outlineLevel="0" collapsed="false">
      <c r="A198" s="27" t="n">
        <v>195</v>
      </c>
      <c r="B198" s="28"/>
      <c r="C198" s="29"/>
      <c r="D198" s="29"/>
      <c r="E198" s="29"/>
      <c r="F198" s="39"/>
      <c r="G198" s="30"/>
      <c r="H198" s="30"/>
      <c r="I198" s="31" t="str">
        <f aca="false">IF($B198="","",F198*G198)</f>
        <v/>
      </c>
      <c r="J198" s="30"/>
      <c r="K198" s="31" t="str">
        <f aca="false">IF($B198="","",J198-I198-H198)</f>
        <v/>
      </c>
      <c r="L198" s="29"/>
      <c r="M198" s="29"/>
      <c r="N198" s="30"/>
      <c r="O198" s="31" t="str">
        <f aca="false">IF($B198="","",IF(M198="Open - marked",N198-I198,0))</f>
        <v/>
      </c>
      <c r="P198" s="29"/>
      <c r="Q198" s="29"/>
      <c r="R198" s="29"/>
      <c r="S198" s="32" t="str">
        <f aca="false">IF($B198="","",IF(OR(NOT(ISNUMBER(B198)),B198&lt;46023,B198&gt;46387),"OUT OF 2026","OK"))</f>
        <v/>
      </c>
      <c r="T198" s="29"/>
    </row>
    <row r="199" customFormat="false" ht="15" hidden="false" customHeight="false" outlineLevel="0" collapsed="false">
      <c r="A199" s="27" t="n">
        <v>196</v>
      </c>
      <c r="B199" s="28"/>
      <c r="C199" s="29"/>
      <c r="D199" s="29"/>
      <c r="E199" s="29"/>
      <c r="F199" s="39"/>
      <c r="G199" s="30"/>
      <c r="H199" s="30"/>
      <c r="I199" s="31" t="str">
        <f aca="false">IF($B199="","",F199*G199)</f>
        <v/>
      </c>
      <c r="J199" s="30"/>
      <c r="K199" s="31" t="str">
        <f aca="false">IF($B199="","",J199-I199-H199)</f>
        <v/>
      </c>
      <c r="L199" s="29"/>
      <c r="M199" s="29"/>
      <c r="N199" s="30"/>
      <c r="O199" s="31" t="str">
        <f aca="false">IF($B199="","",IF(M199="Open - marked",N199-I199,0))</f>
        <v/>
      </c>
      <c r="P199" s="29"/>
      <c r="Q199" s="29"/>
      <c r="R199" s="29"/>
      <c r="S199" s="32" t="str">
        <f aca="false">IF($B199="","",IF(OR(NOT(ISNUMBER(B199)),B199&lt;46023,B199&gt;46387),"OUT OF 2026","OK"))</f>
        <v/>
      </c>
      <c r="T199" s="29"/>
    </row>
    <row r="200" customFormat="false" ht="15" hidden="false" customHeight="false" outlineLevel="0" collapsed="false">
      <c r="A200" s="27" t="n">
        <v>197</v>
      </c>
      <c r="B200" s="28"/>
      <c r="C200" s="29"/>
      <c r="D200" s="29"/>
      <c r="E200" s="29"/>
      <c r="F200" s="39"/>
      <c r="G200" s="30"/>
      <c r="H200" s="30"/>
      <c r="I200" s="31" t="str">
        <f aca="false">IF($B200="","",F200*G200)</f>
        <v/>
      </c>
      <c r="J200" s="30"/>
      <c r="K200" s="31" t="str">
        <f aca="false">IF($B200="","",J200-I200-H200)</f>
        <v/>
      </c>
      <c r="L200" s="29"/>
      <c r="M200" s="29"/>
      <c r="N200" s="30"/>
      <c r="O200" s="31" t="str">
        <f aca="false">IF($B200="","",IF(M200="Open - marked",N200-I200,0))</f>
        <v/>
      </c>
      <c r="P200" s="29"/>
      <c r="Q200" s="29"/>
      <c r="R200" s="29"/>
      <c r="S200" s="32" t="str">
        <f aca="false">IF($B200="","",IF(OR(NOT(ISNUMBER(B200)),B200&lt;46023,B200&gt;46387),"OUT OF 2026","OK"))</f>
        <v/>
      </c>
      <c r="T200" s="29"/>
    </row>
    <row r="201" customFormat="false" ht="15" hidden="false" customHeight="false" outlineLevel="0" collapsed="false">
      <c r="A201" s="27" t="n">
        <v>198</v>
      </c>
      <c r="B201" s="28"/>
      <c r="C201" s="29"/>
      <c r="D201" s="29"/>
      <c r="E201" s="29"/>
      <c r="F201" s="39"/>
      <c r="G201" s="30"/>
      <c r="H201" s="30"/>
      <c r="I201" s="31" t="str">
        <f aca="false">IF($B201="","",F201*G201)</f>
        <v/>
      </c>
      <c r="J201" s="30"/>
      <c r="K201" s="31" t="str">
        <f aca="false">IF($B201="","",J201-I201-H201)</f>
        <v/>
      </c>
      <c r="L201" s="29"/>
      <c r="M201" s="29"/>
      <c r="N201" s="30"/>
      <c r="O201" s="31" t="str">
        <f aca="false">IF($B201="","",IF(M201="Open - marked",N201-I201,0))</f>
        <v/>
      </c>
      <c r="P201" s="29"/>
      <c r="Q201" s="29"/>
      <c r="R201" s="29"/>
      <c r="S201" s="32" t="str">
        <f aca="false">IF($B201="","",IF(OR(NOT(ISNUMBER(B201)),B201&lt;46023,B201&gt;46387),"OUT OF 2026","OK"))</f>
        <v/>
      </c>
      <c r="T201" s="29"/>
    </row>
    <row r="202" customFormat="false" ht="15" hidden="false" customHeight="false" outlineLevel="0" collapsed="false">
      <c r="A202" s="27" t="n">
        <v>199</v>
      </c>
      <c r="B202" s="28"/>
      <c r="C202" s="29"/>
      <c r="D202" s="29"/>
      <c r="E202" s="29"/>
      <c r="F202" s="39"/>
      <c r="G202" s="30"/>
      <c r="H202" s="30"/>
      <c r="I202" s="31" t="str">
        <f aca="false">IF($B202="","",F202*G202)</f>
        <v/>
      </c>
      <c r="J202" s="30"/>
      <c r="K202" s="31" t="str">
        <f aca="false">IF($B202="","",J202-I202-H202)</f>
        <v/>
      </c>
      <c r="L202" s="29"/>
      <c r="M202" s="29"/>
      <c r="N202" s="30"/>
      <c r="O202" s="31" t="str">
        <f aca="false">IF($B202="","",IF(M202="Open - marked",N202-I202,0))</f>
        <v/>
      </c>
      <c r="P202" s="29"/>
      <c r="Q202" s="29"/>
      <c r="R202" s="29"/>
      <c r="S202" s="32" t="str">
        <f aca="false">IF($B202="","",IF(OR(NOT(ISNUMBER(B202)),B202&lt;46023,B202&gt;46387),"OUT OF 2026","OK"))</f>
        <v/>
      </c>
      <c r="T202" s="29"/>
    </row>
    <row r="203" customFormat="false" ht="15" hidden="false" customHeight="false" outlineLevel="0" collapsed="false">
      <c r="A203" s="27" t="n">
        <v>200</v>
      </c>
      <c r="B203" s="28"/>
      <c r="C203" s="29"/>
      <c r="D203" s="29"/>
      <c r="E203" s="29"/>
      <c r="F203" s="39"/>
      <c r="G203" s="30"/>
      <c r="H203" s="30"/>
      <c r="I203" s="31" t="str">
        <f aca="false">IF($B203="","",F203*G203)</f>
        <v/>
      </c>
      <c r="J203" s="30"/>
      <c r="K203" s="31" t="str">
        <f aca="false">IF($B203="","",J203-I203-H203)</f>
        <v/>
      </c>
      <c r="L203" s="29"/>
      <c r="M203" s="29"/>
      <c r="N203" s="30"/>
      <c r="O203" s="31" t="str">
        <f aca="false">IF($B203="","",IF(M203="Open - marked",N203-I203,0))</f>
        <v/>
      </c>
      <c r="P203" s="29"/>
      <c r="Q203" s="29"/>
      <c r="R203" s="29"/>
      <c r="S203" s="32" t="str">
        <f aca="false">IF($B203="","",IF(OR(NOT(ISNUMBER(B203)),B203&lt;46023,B203&gt;46387),"OUT OF 2026","OK"))</f>
        <v/>
      </c>
      <c r="T203" s="29"/>
    </row>
    <row r="204" customFormat="false" ht="15" hidden="false" customHeight="false" outlineLevel="0" collapsed="false">
      <c r="A204" s="27" t="n">
        <v>201</v>
      </c>
      <c r="B204" s="28"/>
      <c r="C204" s="29"/>
      <c r="D204" s="29"/>
      <c r="E204" s="29"/>
      <c r="F204" s="39"/>
      <c r="G204" s="30"/>
      <c r="H204" s="30"/>
      <c r="I204" s="31" t="str">
        <f aca="false">IF($B204="","",F204*G204)</f>
        <v/>
      </c>
      <c r="J204" s="30"/>
      <c r="K204" s="31" t="str">
        <f aca="false">IF($B204="","",J204-I204-H204)</f>
        <v/>
      </c>
      <c r="L204" s="29"/>
      <c r="M204" s="29"/>
      <c r="N204" s="30"/>
      <c r="O204" s="31" t="str">
        <f aca="false">IF($B204="","",IF(M204="Open - marked",N204-I204,0))</f>
        <v/>
      </c>
      <c r="P204" s="29"/>
      <c r="Q204" s="29"/>
      <c r="R204" s="29"/>
      <c r="S204" s="32" t="str">
        <f aca="false">IF($B204="","",IF(OR(NOT(ISNUMBER(B204)),B204&lt;46023,B204&gt;46387),"OUT OF 2026","OK"))</f>
        <v/>
      </c>
      <c r="T204" s="29"/>
    </row>
    <row r="205" customFormat="false" ht="15" hidden="false" customHeight="false" outlineLevel="0" collapsed="false">
      <c r="A205" s="27" t="n">
        <v>202</v>
      </c>
      <c r="B205" s="28"/>
      <c r="C205" s="29"/>
      <c r="D205" s="29"/>
      <c r="E205" s="29"/>
      <c r="F205" s="39"/>
      <c r="G205" s="30"/>
      <c r="H205" s="30"/>
      <c r="I205" s="31" t="str">
        <f aca="false">IF($B205="","",F205*G205)</f>
        <v/>
      </c>
      <c r="J205" s="30"/>
      <c r="K205" s="31" t="str">
        <f aca="false">IF($B205="","",J205-I205-H205)</f>
        <v/>
      </c>
      <c r="L205" s="29"/>
      <c r="M205" s="29"/>
      <c r="N205" s="30"/>
      <c r="O205" s="31" t="str">
        <f aca="false">IF($B205="","",IF(M205="Open - marked",N205-I205,0))</f>
        <v/>
      </c>
      <c r="P205" s="29"/>
      <c r="Q205" s="29"/>
      <c r="R205" s="29"/>
      <c r="S205" s="32" t="str">
        <f aca="false">IF($B205="","",IF(OR(NOT(ISNUMBER(B205)),B205&lt;46023,B205&gt;46387),"OUT OF 2026","OK"))</f>
        <v/>
      </c>
      <c r="T205" s="29"/>
    </row>
    <row r="206" customFormat="false" ht="15" hidden="false" customHeight="false" outlineLevel="0" collapsed="false">
      <c r="A206" s="27" t="n">
        <v>203</v>
      </c>
      <c r="B206" s="28"/>
      <c r="C206" s="29"/>
      <c r="D206" s="29"/>
      <c r="E206" s="29"/>
      <c r="F206" s="39"/>
      <c r="G206" s="30"/>
      <c r="H206" s="30"/>
      <c r="I206" s="31" t="str">
        <f aca="false">IF($B206="","",F206*G206)</f>
        <v/>
      </c>
      <c r="J206" s="30"/>
      <c r="K206" s="31" t="str">
        <f aca="false">IF($B206="","",J206-I206-H206)</f>
        <v/>
      </c>
      <c r="L206" s="29"/>
      <c r="M206" s="29"/>
      <c r="N206" s="30"/>
      <c r="O206" s="31" t="str">
        <f aca="false">IF($B206="","",IF(M206="Open - marked",N206-I206,0))</f>
        <v/>
      </c>
      <c r="P206" s="29"/>
      <c r="Q206" s="29"/>
      <c r="R206" s="29"/>
      <c r="S206" s="32" t="str">
        <f aca="false">IF($B206="","",IF(OR(NOT(ISNUMBER(B206)),B206&lt;46023,B206&gt;46387),"OUT OF 2026","OK"))</f>
        <v/>
      </c>
      <c r="T206" s="29"/>
    </row>
    <row r="207" customFormat="false" ht="15" hidden="false" customHeight="false" outlineLevel="0" collapsed="false">
      <c r="A207" s="27" t="n">
        <v>204</v>
      </c>
      <c r="B207" s="28"/>
      <c r="C207" s="29"/>
      <c r="D207" s="29"/>
      <c r="E207" s="29"/>
      <c r="F207" s="39"/>
      <c r="G207" s="30"/>
      <c r="H207" s="30"/>
      <c r="I207" s="31" t="str">
        <f aca="false">IF($B207="","",F207*G207)</f>
        <v/>
      </c>
      <c r="J207" s="30"/>
      <c r="K207" s="31" t="str">
        <f aca="false">IF($B207="","",J207-I207-H207)</f>
        <v/>
      </c>
      <c r="L207" s="29"/>
      <c r="M207" s="29"/>
      <c r="N207" s="30"/>
      <c r="O207" s="31" t="str">
        <f aca="false">IF($B207="","",IF(M207="Open - marked",N207-I207,0))</f>
        <v/>
      </c>
      <c r="P207" s="29"/>
      <c r="Q207" s="29"/>
      <c r="R207" s="29"/>
      <c r="S207" s="32" t="str">
        <f aca="false">IF($B207="","",IF(OR(NOT(ISNUMBER(B207)),B207&lt;46023,B207&gt;46387),"OUT OF 2026","OK"))</f>
        <v/>
      </c>
      <c r="T207" s="29"/>
    </row>
    <row r="208" customFormat="false" ht="15" hidden="false" customHeight="false" outlineLevel="0" collapsed="false">
      <c r="A208" s="27" t="n">
        <v>205</v>
      </c>
      <c r="B208" s="28"/>
      <c r="C208" s="29"/>
      <c r="D208" s="29"/>
      <c r="E208" s="29"/>
      <c r="F208" s="39"/>
      <c r="G208" s="30"/>
      <c r="H208" s="30"/>
      <c r="I208" s="31" t="str">
        <f aca="false">IF($B208="","",F208*G208)</f>
        <v/>
      </c>
      <c r="J208" s="30"/>
      <c r="K208" s="31" t="str">
        <f aca="false">IF($B208="","",J208-I208-H208)</f>
        <v/>
      </c>
      <c r="L208" s="29"/>
      <c r="M208" s="29"/>
      <c r="N208" s="30"/>
      <c r="O208" s="31" t="str">
        <f aca="false">IF($B208="","",IF(M208="Open - marked",N208-I208,0))</f>
        <v/>
      </c>
      <c r="P208" s="29"/>
      <c r="Q208" s="29"/>
      <c r="R208" s="29"/>
      <c r="S208" s="32" t="str">
        <f aca="false">IF($B208="","",IF(OR(NOT(ISNUMBER(B208)),B208&lt;46023,B208&gt;46387),"OUT OF 2026","OK"))</f>
        <v/>
      </c>
      <c r="T208" s="29"/>
    </row>
    <row r="209" customFormat="false" ht="15" hidden="false" customHeight="false" outlineLevel="0" collapsed="false">
      <c r="A209" s="27" t="n">
        <v>206</v>
      </c>
      <c r="B209" s="28"/>
      <c r="C209" s="29"/>
      <c r="D209" s="29"/>
      <c r="E209" s="29"/>
      <c r="F209" s="39"/>
      <c r="G209" s="30"/>
      <c r="H209" s="30"/>
      <c r="I209" s="31" t="str">
        <f aca="false">IF($B209="","",F209*G209)</f>
        <v/>
      </c>
      <c r="J209" s="30"/>
      <c r="K209" s="31" t="str">
        <f aca="false">IF($B209="","",J209-I209-H209)</f>
        <v/>
      </c>
      <c r="L209" s="29"/>
      <c r="M209" s="29"/>
      <c r="N209" s="30"/>
      <c r="O209" s="31" t="str">
        <f aca="false">IF($B209="","",IF(M209="Open - marked",N209-I209,0))</f>
        <v/>
      </c>
      <c r="P209" s="29"/>
      <c r="Q209" s="29"/>
      <c r="R209" s="29"/>
      <c r="S209" s="32" t="str">
        <f aca="false">IF($B209="","",IF(OR(NOT(ISNUMBER(B209)),B209&lt;46023,B209&gt;46387),"OUT OF 2026","OK"))</f>
        <v/>
      </c>
      <c r="T209" s="29"/>
    </row>
    <row r="210" customFormat="false" ht="15" hidden="false" customHeight="false" outlineLevel="0" collapsed="false">
      <c r="A210" s="27" t="n">
        <v>207</v>
      </c>
      <c r="B210" s="28"/>
      <c r="C210" s="29"/>
      <c r="D210" s="29"/>
      <c r="E210" s="29"/>
      <c r="F210" s="39"/>
      <c r="G210" s="30"/>
      <c r="H210" s="30"/>
      <c r="I210" s="31" t="str">
        <f aca="false">IF($B210="","",F210*G210)</f>
        <v/>
      </c>
      <c r="J210" s="30"/>
      <c r="K210" s="31" t="str">
        <f aca="false">IF($B210="","",J210-I210-H210)</f>
        <v/>
      </c>
      <c r="L210" s="29"/>
      <c r="M210" s="29"/>
      <c r="N210" s="30"/>
      <c r="O210" s="31" t="str">
        <f aca="false">IF($B210="","",IF(M210="Open - marked",N210-I210,0))</f>
        <v/>
      </c>
      <c r="P210" s="29"/>
      <c r="Q210" s="29"/>
      <c r="R210" s="29"/>
      <c r="S210" s="32" t="str">
        <f aca="false">IF($B210="","",IF(OR(NOT(ISNUMBER(B210)),B210&lt;46023,B210&gt;46387),"OUT OF 2026","OK"))</f>
        <v/>
      </c>
      <c r="T210" s="29"/>
    </row>
    <row r="211" customFormat="false" ht="15" hidden="false" customHeight="false" outlineLevel="0" collapsed="false">
      <c r="A211" s="27" t="n">
        <v>208</v>
      </c>
      <c r="B211" s="28"/>
      <c r="C211" s="29"/>
      <c r="D211" s="29"/>
      <c r="E211" s="29"/>
      <c r="F211" s="39"/>
      <c r="G211" s="30"/>
      <c r="H211" s="30"/>
      <c r="I211" s="31" t="str">
        <f aca="false">IF($B211="","",F211*G211)</f>
        <v/>
      </c>
      <c r="J211" s="30"/>
      <c r="K211" s="31" t="str">
        <f aca="false">IF($B211="","",J211-I211-H211)</f>
        <v/>
      </c>
      <c r="L211" s="29"/>
      <c r="M211" s="29"/>
      <c r="N211" s="30"/>
      <c r="O211" s="31" t="str">
        <f aca="false">IF($B211="","",IF(M211="Open - marked",N211-I211,0))</f>
        <v/>
      </c>
      <c r="P211" s="29"/>
      <c r="Q211" s="29"/>
      <c r="R211" s="29"/>
      <c r="S211" s="32" t="str">
        <f aca="false">IF($B211="","",IF(OR(NOT(ISNUMBER(B211)),B211&lt;46023,B211&gt;46387),"OUT OF 2026","OK"))</f>
        <v/>
      </c>
      <c r="T211" s="29"/>
    </row>
    <row r="212" customFormat="false" ht="15" hidden="false" customHeight="false" outlineLevel="0" collapsed="false">
      <c r="A212" s="27" t="n">
        <v>209</v>
      </c>
      <c r="B212" s="28"/>
      <c r="C212" s="29"/>
      <c r="D212" s="29"/>
      <c r="E212" s="29"/>
      <c r="F212" s="39"/>
      <c r="G212" s="30"/>
      <c r="H212" s="30"/>
      <c r="I212" s="31" t="str">
        <f aca="false">IF($B212="","",F212*G212)</f>
        <v/>
      </c>
      <c r="J212" s="30"/>
      <c r="K212" s="31" t="str">
        <f aca="false">IF($B212="","",J212-I212-H212)</f>
        <v/>
      </c>
      <c r="L212" s="29"/>
      <c r="M212" s="29"/>
      <c r="N212" s="30"/>
      <c r="O212" s="31" t="str">
        <f aca="false">IF($B212="","",IF(M212="Open - marked",N212-I212,0))</f>
        <v/>
      </c>
      <c r="P212" s="29"/>
      <c r="Q212" s="29"/>
      <c r="R212" s="29"/>
      <c r="S212" s="32" t="str">
        <f aca="false">IF($B212="","",IF(OR(NOT(ISNUMBER(B212)),B212&lt;46023,B212&gt;46387),"OUT OF 2026","OK"))</f>
        <v/>
      </c>
      <c r="T212" s="29"/>
    </row>
    <row r="213" customFormat="false" ht="15" hidden="false" customHeight="false" outlineLevel="0" collapsed="false">
      <c r="A213" s="27" t="n">
        <v>210</v>
      </c>
      <c r="B213" s="28"/>
      <c r="C213" s="29"/>
      <c r="D213" s="29"/>
      <c r="E213" s="29"/>
      <c r="F213" s="39"/>
      <c r="G213" s="30"/>
      <c r="H213" s="30"/>
      <c r="I213" s="31" t="str">
        <f aca="false">IF($B213="","",F213*G213)</f>
        <v/>
      </c>
      <c r="J213" s="30"/>
      <c r="K213" s="31" t="str">
        <f aca="false">IF($B213="","",J213-I213-H213)</f>
        <v/>
      </c>
      <c r="L213" s="29"/>
      <c r="M213" s="29"/>
      <c r="N213" s="30"/>
      <c r="O213" s="31" t="str">
        <f aca="false">IF($B213="","",IF(M213="Open - marked",N213-I213,0))</f>
        <v/>
      </c>
      <c r="P213" s="29"/>
      <c r="Q213" s="29"/>
      <c r="R213" s="29"/>
      <c r="S213" s="32" t="str">
        <f aca="false">IF($B213="","",IF(OR(NOT(ISNUMBER(B213)),B213&lt;46023,B213&gt;46387),"OUT OF 2026","OK"))</f>
        <v/>
      </c>
      <c r="T213" s="29"/>
    </row>
    <row r="214" customFormat="false" ht="15" hidden="false" customHeight="false" outlineLevel="0" collapsed="false">
      <c r="A214" s="27" t="n">
        <v>211</v>
      </c>
      <c r="B214" s="28"/>
      <c r="C214" s="29"/>
      <c r="D214" s="29"/>
      <c r="E214" s="29"/>
      <c r="F214" s="39"/>
      <c r="G214" s="30"/>
      <c r="H214" s="30"/>
      <c r="I214" s="31" t="str">
        <f aca="false">IF($B214="","",F214*G214)</f>
        <v/>
      </c>
      <c r="J214" s="30"/>
      <c r="K214" s="31" t="str">
        <f aca="false">IF($B214="","",J214-I214-H214)</f>
        <v/>
      </c>
      <c r="L214" s="29"/>
      <c r="M214" s="29"/>
      <c r="N214" s="30"/>
      <c r="O214" s="31" t="str">
        <f aca="false">IF($B214="","",IF(M214="Open - marked",N214-I214,0))</f>
        <v/>
      </c>
      <c r="P214" s="29"/>
      <c r="Q214" s="29"/>
      <c r="R214" s="29"/>
      <c r="S214" s="32" t="str">
        <f aca="false">IF($B214="","",IF(OR(NOT(ISNUMBER(B214)),B214&lt;46023,B214&gt;46387),"OUT OF 2026","OK"))</f>
        <v/>
      </c>
      <c r="T214" s="29"/>
    </row>
    <row r="215" customFormat="false" ht="15" hidden="false" customHeight="false" outlineLevel="0" collapsed="false">
      <c r="A215" s="27" t="n">
        <v>212</v>
      </c>
      <c r="B215" s="28"/>
      <c r="C215" s="29"/>
      <c r="D215" s="29"/>
      <c r="E215" s="29"/>
      <c r="F215" s="39"/>
      <c r="G215" s="30"/>
      <c r="H215" s="30"/>
      <c r="I215" s="31" t="str">
        <f aca="false">IF($B215="","",F215*G215)</f>
        <v/>
      </c>
      <c r="J215" s="30"/>
      <c r="K215" s="31" t="str">
        <f aca="false">IF($B215="","",J215-I215-H215)</f>
        <v/>
      </c>
      <c r="L215" s="29"/>
      <c r="M215" s="29"/>
      <c r="N215" s="30"/>
      <c r="O215" s="31" t="str">
        <f aca="false">IF($B215="","",IF(M215="Open - marked",N215-I215,0))</f>
        <v/>
      </c>
      <c r="P215" s="29"/>
      <c r="Q215" s="29"/>
      <c r="R215" s="29"/>
      <c r="S215" s="32" t="str">
        <f aca="false">IF($B215="","",IF(OR(NOT(ISNUMBER(B215)),B215&lt;46023,B215&gt;46387),"OUT OF 2026","OK"))</f>
        <v/>
      </c>
      <c r="T215" s="29"/>
    </row>
    <row r="216" customFormat="false" ht="15" hidden="false" customHeight="false" outlineLevel="0" collapsed="false">
      <c r="A216" s="27" t="n">
        <v>213</v>
      </c>
      <c r="B216" s="28"/>
      <c r="C216" s="29"/>
      <c r="D216" s="29"/>
      <c r="E216" s="29"/>
      <c r="F216" s="39"/>
      <c r="G216" s="30"/>
      <c r="H216" s="30"/>
      <c r="I216" s="31" t="str">
        <f aca="false">IF($B216="","",F216*G216)</f>
        <v/>
      </c>
      <c r="J216" s="30"/>
      <c r="K216" s="31" t="str">
        <f aca="false">IF($B216="","",J216-I216-H216)</f>
        <v/>
      </c>
      <c r="L216" s="29"/>
      <c r="M216" s="29"/>
      <c r="N216" s="30"/>
      <c r="O216" s="31" t="str">
        <f aca="false">IF($B216="","",IF(M216="Open - marked",N216-I216,0))</f>
        <v/>
      </c>
      <c r="P216" s="29"/>
      <c r="Q216" s="29"/>
      <c r="R216" s="29"/>
      <c r="S216" s="32" t="str">
        <f aca="false">IF($B216="","",IF(OR(NOT(ISNUMBER(B216)),B216&lt;46023,B216&gt;46387),"OUT OF 2026","OK"))</f>
        <v/>
      </c>
      <c r="T216" s="29"/>
    </row>
    <row r="217" customFormat="false" ht="15" hidden="false" customHeight="false" outlineLevel="0" collapsed="false">
      <c r="A217" s="27" t="n">
        <v>214</v>
      </c>
      <c r="B217" s="28"/>
      <c r="C217" s="29"/>
      <c r="D217" s="29"/>
      <c r="E217" s="29"/>
      <c r="F217" s="39"/>
      <c r="G217" s="30"/>
      <c r="H217" s="30"/>
      <c r="I217" s="31" t="str">
        <f aca="false">IF($B217="","",F217*G217)</f>
        <v/>
      </c>
      <c r="J217" s="30"/>
      <c r="K217" s="31" t="str">
        <f aca="false">IF($B217="","",J217-I217-H217)</f>
        <v/>
      </c>
      <c r="L217" s="29"/>
      <c r="M217" s="29"/>
      <c r="N217" s="30"/>
      <c r="O217" s="31" t="str">
        <f aca="false">IF($B217="","",IF(M217="Open - marked",N217-I217,0))</f>
        <v/>
      </c>
      <c r="P217" s="29"/>
      <c r="Q217" s="29"/>
      <c r="R217" s="29"/>
      <c r="S217" s="32" t="str">
        <f aca="false">IF($B217="","",IF(OR(NOT(ISNUMBER(B217)),B217&lt;46023,B217&gt;46387),"OUT OF 2026","OK"))</f>
        <v/>
      </c>
      <c r="T217" s="29"/>
    </row>
    <row r="218" customFormat="false" ht="15" hidden="false" customHeight="false" outlineLevel="0" collapsed="false">
      <c r="A218" s="27" t="n">
        <v>215</v>
      </c>
      <c r="B218" s="28"/>
      <c r="C218" s="29"/>
      <c r="D218" s="29"/>
      <c r="E218" s="29"/>
      <c r="F218" s="39"/>
      <c r="G218" s="30"/>
      <c r="H218" s="30"/>
      <c r="I218" s="31" t="str">
        <f aca="false">IF($B218="","",F218*G218)</f>
        <v/>
      </c>
      <c r="J218" s="30"/>
      <c r="K218" s="31" t="str">
        <f aca="false">IF($B218="","",J218-I218-H218)</f>
        <v/>
      </c>
      <c r="L218" s="29"/>
      <c r="M218" s="29"/>
      <c r="N218" s="30"/>
      <c r="O218" s="31" t="str">
        <f aca="false">IF($B218="","",IF(M218="Open - marked",N218-I218,0))</f>
        <v/>
      </c>
      <c r="P218" s="29"/>
      <c r="Q218" s="29"/>
      <c r="R218" s="29"/>
      <c r="S218" s="32" t="str">
        <f aca="false">IF($B218="","",IF(OR(NOT(ISNUMBER(B218)),B218&lt;46023,B218&gt;46387),"OUT OF 2026","OK"))</f>
        <v/>
      </c>
      <c r="T218" s="29"/>
    </row>
    <row r="219" customFormat="false" ht="15" hidden="false" customHeight="false" outlineLevel="0" collapsed="false">
      <c r="A219" s="27" t="n">
        <v>216</v>
      </c>
      <c r="B219" s="28"/>
      <c r="C219" s="29"/>
      <c r="D219" s="29"/>
      <c r="E219" s="29"/>
      <c r="F219" s="39"/>
      <c r="G219" s="30"/>
      <c r="H219" s="30"/>
      <c r="I219" s="31" t="str">
        <f aca="false">IF($B219="","",F219*G219)</f>
        <v/>
      </c>
      <c r="J219" s="30"/>
      <c r="K219" s="31" t="str">
        <f aca="false">IF($B219="","",J219-I219-H219)</f>
        <v/>
      </c>
      <c r="L219" s="29"/>
      <c r="M219" s="29"/>
      <c r="N219" s="30"/>
      <c r="O219" s="31" t="str">
        <f aca="false">IF($B219="","",IF(M219="Open - marked",N219-I219,0))</f>
        <v/>
      </c>
      <c r="P219" s="29"/>
      <c r="Q219" s="29"/>
      <c r="R219" s="29"/>
      <c r="S219" s="32" t="str">
        <f aca="false">IF($B219="","",IF(OR(NOT(ISNUMBER(B219)),B219&lt;46023,B219&gt;46387),"OUT OF 2026","OK"))</f>
        <v/>
      </c>
      <c r="T219" s="29"/>
    </row>
    <row r="220" customFormat="false" ht="15" hidden="false" customHeight="false" outlineLevel="0" collapsed="false">
      <c r="A220" s="27" t="n">
        <v>217</v>
      </c>
      <c r="B220" s="28"/>
      <c r="C220" s="29"/>
      <c r="D220" s="29"/>
      <c r="E220" s="29"/>
      <c r="F220" s="39"/>
      <c r="G220" s="30"/>
      <c r="H220" s="30"/>
      <c r="I220" s="31" t="str">
        <f aca="false">IF($B220="","",F220*G220)</f>
        <v/>
      </c>
      <c r="J220" s="30"/>
      <c r="K220" s="31" t="str">
        <f aca="false">IF($B220="","",J220-I220-H220)</f>
        <v/>
      </c>
      <c r="L220" s="29"/>
      <c r="M220" s="29"/>
      <c r="N220" s="30"/>
      <c r="O220" s="31" t="str">
        <f aca="false">IF($B220="","",IF(M220="Open - marked",N220-I220,0))</f>
        <v/>
      </c>
      <c r="P220" s="29"/>
      <c r="Q220" s="29"/>
      <c r="R220" s="29"/>
      <c r="S220" s="32" t="str">
        <f aca="false">IF($B220="","",IF(OR(NOT(ISNUMBER(B220)),B220&lt;46023,B220&gt;46387),"OUT OF 2026","OK"))</f>
        <v/>
      </c>
      <c r="T220" s="29"/>
    </row>
    <row r="221" customFormat="false" ht="15" hidden="false" customHeight="false" outlineLevel="0" collapsed="false">
      <c r="A221" s="27" t="n">
        <v>218</v>
      </c>
      <c r="B221" s="28"/>
      <c r="C221" s="29"/>
      <c r="D221" s="29"/>
      <c r="E221" s="29"/>
      <c r="F221" s="39"/>
      <c r="G221" s="30"/>
      <c r="H221" s="30"/>
      <c r="I221" s="31" t="str">
        <f aca="false">IF($B221="","",F221*G221)</f>
        <v/>
      </c>
      <c r="J221" s="30"/>
      <c r="K221" s="31" t="str">
        <f aca="false">IF($B221="","",J221-I221-H221)</f>
        <v/>
      </c>
      <c r="L221" s="29"/>
      <c r="M221" s="29"/>
      <c r="N221" s="30"/>
      <c r="O221" s="31" t="str">
        <f aca="false">IF($B221="","",IF(M221="Open - marked",N221-I221,0))</f>
        <v/>
      </c>
      <c r="P221" s="29"/>
      <c r="Q221" s="29"/>
      <c r="R221" s="29"/>
      <c r="S221" s="32" t="str">
        <f aca="false">IF($B221="","",IF(OR(NOT(ISNUMBER(B221)),B221&lt;46023,B221&gt;46387),"OUT OF 2026","OK"))</f>
        <v/>
      </c>
      <c r="T221" s="29"/>
    </row>
    <row r="222" customFormat="false" ht="15" hidden="false" customHeight="false" outlineLevel="0" collapsed="false">
      <c r="A222" s="27" t="n">
        <v>219</v>
      </c>
      <c r="B222" s="28"/>
      <c r="C222" s="29"/>
      <c r="D222" s="29"/>
      <c r="E222" s="29"/>
      <c r="F222" s="39"/>
      <c r="G222" s="30"/>
      <c r="H222" s="30"/>
      <c r="I222" s="31" t="str">
        <f aca="false">IF($B222="","",F222*G222)</f>
        <v/>
      </c>
      <c r="J222" s="30"/>
      <c r="K222" s="31" t="str">
        <f aca="false">IF($B222="","",J222-I222-H222)</f>
        <v/>
      </c>
      <c r="L222" s="29"/>
      <c r="M222" s="29"/>
      <c r="N222" s="30"/>
      <c r="O222" s="31" t="str">
        <f aca="false">IF($B222="","",IF(M222="Open - marked",N222-I222,0))</f>
        <v/>
      </c>
      <c r="P222" s="29"/>
      <c r="Q222" s="29"/>
      <c r="R222" s="29"/>
      <c r="S222" s="32" t="str">
        <f aca="false">IF($B222="","",IF(OR(NOT(ISNUMBER(B222)),B222&lt;46023,B222&gt;46387),"OUT OF 2026","OK"))</f>
        <v/>
      </c>
      <c r="T222" s="29"/>
    </row>
    <row r="223" customFormat="false" ht="15" hidden="false" customHeight="false" outlineLevel="0" collapsed="false">
      <c r="A223" s="27" t="n">
        <v>220</v>
      </c>
      <c r="B223" s="28"/>
      <c r="C223" s="29"/>
      <c r="D223" s="29"/>
      <c r="E223" s="29"/>
      <c r="F223" s="39"/>
      <c r="G223" s="30"/>
      <c r="H223" s="30"/>
      <c r="I223" s="31" t="str">
        <f aca="false">IF($B223="","",F223*G223)</f>
        <v/>
      </c>
      <c r="J223" s="30"/>
      <c r="K223" s="31" t="str">
        <f aca="false">IF($B223="","",J223-I223-H223)</f>
        <v/>
      </c>
      <c r="L223" s="29"/>
      <c r="M223" s="29"/>
      <c r="N223" s="30"/>
      <c r="O223" s="31" t="str">
        <f aca="false">IF($B223="","",IF(M223="Open - marked",N223-I223,0))</f>
        <v/>
      </c>
      <c r="P223" s="29"/>
      <c r="Q223" s="29"/>
      <c r="R223" s="29"/>
      <c r="S223" s="32" t="str">
        <f aca="false">IF($B223="","",IF(OR(NOT(ISNUMBER(B223)),B223&lt;46023,B223&gt;46387),"OUT OF 2026","OK"))</f>
        <v/>
      </c>
      <c r="T223" s="29"/>
    </row>
    <row r="224" customFormat="false" ht="15" hidden="false" customHeight="false" outlineLevel="0" collapsed="false">
      <c r="A224" s="27" t="n">
        <v>221</v>
      </c>
      <c r="B224" s="28"/>
      <c r="C224" s="29"/>
      <c r="D224" s="29"/>
      <c r="E224" s="29"/>
      <c r="F224" s="39"/>
      <c r="G224" s="30"/>
      <c r="H224" s="30"/>
      <c r="I224" s="31" t="str">
        <f aca="false">IF($B224="","",F224*G224)</f>
        <v/>
      </c>
      <c r="J224" s="30"/>
      <c r="K224" s="31" t="str">
        <f aca="false">IF($B224="","",J224-I224-H224)</f>
        <v/>
      </c>
      <c r="L224" s="29"/>
      <c r="M224" s="29"/>
      <c r="N224" s="30"/>
      <c r="O224" s="31" t="str">
        <f aca="false">IF($B224="","",IF(M224="Open - marked",N224-I224,0))</f>
        <v/>
      </c>
      <c r="P224" s="29"/>
      <c r="Q224" s="29"/>
      <c r="R224" s="29"/>
      <c r="S224" s="32" t="str">
        <f aca="false">IF($B224="","",IF(OR(NOT(ISNUMBER(B224)),B224&lt;46023,B224&gt;46387),"OUT OF 2026","OK"))</f>
        <v/>
      </c>
      <c r="T224" s="29"/>
    </row>
    <row r="225" customFormat="false" ht="15" hidden="false" customHeight="false" outlineLevel="0" collapsed="false">
      <c r="A225" s="27" t="n">
        <v>222</v>
      </c>
      <c r="B225" s="28"/>
      <c r="C225" s="29"/>
      <c r="D225" s="29"/>
      <c r="E225" s="29"/>
      <c r="F225" s="39"/>
      <c r="G225" s="30"/>
      <c r="H225" s="30"/>
      <c r="I225" s="31" t="str">
        <f aca="false">IF($B225="","",F225*G225)</f>
        <v/>
      </c>
      <c r="J225" s="30"/>
      <c r="K225" s="31" t="str">
        <f aca="false">IF($B225="","",J225-I225-H225)</f>
        <v/>
      </c>
      <c r="L225" s="29"/>
      <c r="M225" s="29"/>
      <c r="N225" s="30"/>
      <c r="O225" s="31" t="str">
        <f aca="false">IF($B225="","",IF(M225="Open - marked",N225-I225,0))</f>
        <v/>
      </c>
      <c r="P225" s="29"/>
      <c r="Q225" s="29"/>
      <c r="R225" s="29"/>
      <c r="S225" s="32" t="str">
        <f aca="false">IF($B225="","",IF(OR(NOT(ISNUMBER(B225)),B225&lt;46023,B225&gt;46387),"OUT OF 2026","OK"))</f>
        <v/>
      </c>
      <c r="T225" s="29"/>
    </row>
    <row r="226" customFormat="false" ht="15" hidden="false" customHeight="false" outlineLevel="0" collapsed="false">
      <c r="A226" s="27" t="n">
        <v>223</v>
      </c>
      <c r="B226" s="28"/>
      <c r="C226" s="29"/>
      <c r="D226" s="29"/>
      <c r="E226" s="29"/>
      <c r="F226" s="39"/>
      <c r="G226" s="30"/>
      <c r="H226" s="30"/>
      <c r="I226" s="31" t="str">
        <f aca="false">IF($B226="","",F226*G226)</f>
        <v/>
      </c>
      <c r="J226" s="30"/>
      <c r="K226" s="31" t="str">
        <f aca="false">IF($B226="","",J226-I226-H226)</f>
        <v/>
      </c>
      <c r="L226" s="29"/>
      <c r="M226" s="29"/>
      <c r="N226" s="30"/>
      <c r="O226" s="31" t="str">
        <f aca="false">IF($B226="","",IF(M226="Open - marked",N226-I226,0))</f>
        <v/>
      </c>
      <c r="P226" s="29"/>
      <c r="Q226" s="29"/>
      <c r="R226" s="29"/>
      <c r="S226" s="32" t="str">
        <f aca="false">IF($B226="","",IF(OR(NOT(ISNUMBER(B226)),B226&lt;46023,B226&gt;46387),"OUT OF 2026","OK"))</f>
        <v/>
      </c>
      <c r="T226" s="29"/>
    </row>
    <row r="227" customFormat="false" ht="15" hidden="false" customHeight="false" outlineLevel="0" collapsed="false">
      <c r="A227" s="27" t="n">
        <v>224</v>
      </c>
      <c r="B227" s="28"/>
      <c r="C227" s="29"/>
      <c r="D227" s="29"/>
      <c r="E227" s="29"/>
      <c r="F227" s="39"/>
      <c r="G227" s="30"/>
      <c r="H227" s="30"/>
      <c r="I227" s="31" t="str">
        <f aca="false">IF($B227="","",F227*G227)</f>
        <v/>
      </c>
      <c r="J227" s="30"/>
      <c r="K227" s="31" t="str">
        <f aca="false">IF($B227="","",J227-I227-H227)</f>
        <v/>
      </c>
      <c r="L227" s="29"/>
      <c r="M227" s="29"/>
      <c r="N227" s="30"/>
      <c r="O227" s="31" t="str">
        <f aca="false">IF($B227="","",IF(M227="Open - marked",N227-I227,0))</f>
        <v/>
      </c>
      <c r="P227" s="29"/>
      <c r="Q227" s="29"/>
      <c r="R227" s="29"/>
      <c r="S227" s="32" t="str">
        <f aca="false">IF($B227="","",IF(OR(NOT(ISNUMBER(B227)),B227&lt;46023,B227&gt;46387),"OUT OF 2026","OK"))</f>
        <v/>
      </c>
      <c r="T227" s="29"/>
    </row>
    <row r="228" customFormat="false" ht="15" hidden="false" customHeight="false" outlineLevel="0" collapsed="false">
      <c r="A228" s="27" t="n">
        <v>225</v>
      </c>
      <c r="B228" s="28"/>
      <c r="C228" s="29"/>
      <c r="D228" s="29"/>
      <c r="E228" s="29"/>
      <c r="F228" s="39"/>
      <c r="G228" s="30"/>
      <c r="H228" s="30"/>
      <c r="I228" s="31" t="str">
        <f aca="false">IF($B228="","",F228*G228)</f>
        <v/>
      </c>
      <c r="J228" s="30"/>
      <c r="K228" s="31" t="str">
        <f aca="false">IF($B228="","",J228-I228-H228)</f>
        <v/>
      </c>
      <c r="L228" s="29"/>
      <c r="M228" s="29"/>
      <c r="N228" s="30"/>
      <c r="O228" s="31" t="str">
        <f aca="false">IF($B228="","",IF(M228="Open - marked",N228-I228,0))</f>
        <v/>
      </c>
      <c r="P228" s="29"/>
      <c r="Q228" s="29"/>
      <c r="R228" s="29"/>
      <c r="S228" s="32" t="str">
        <f aca="false">IF($B228="","",IF(OR(NOT(ISNUMBER(B228)),B228&lt;46023,B228&gt;46387),"OUT OF 2026","OK"))</f>
        <v/>
      </c>
      <c r="T228" s="29"/>
    </row>
    <row r="229" customFormat="false" ht="15" hidden="false" customHeight="false" outlineLevel="0" collapsed="false">
      <c r="A229" s="27" t="n">
        <v>226</v>
      </c>
      <c r="B229" s="28"/>
      <c r="C229" s="29"/>
      <c r="D229" s="29"/>
      <c r="E229" s="29"/>
      <c r="F229" s="39"/>
      <c r="G229" s="30"/>
      <c r="H229" s="30"/>
      <c r="I229" s="31" t="str">
        <f aca="false">IF($B229="","",F229*G229)</f>
        <v/>
      </c>
      <c r="J229" s="30"/>
      <c r="K229" s="31" t="str">
        <f aca="false">IF($B229="","",J229-I229-H229)</f>
        <v/>
      </c>
      <c r="L229" s="29"/>
      <c r="M229" s="29"/>
      <c r="N229" s="30"/>
      <c r="O229" s="31" t="str">
        <f aca="false">IF($B229="","",IF(M229="Open - marked",N229-I229,0))</f>
        <v/>
      </c>
      <c r="P229" s="29"/>
      <c r="Q229" s="29"/>
      <c r="R229" s="29"/>
      <c r="S229" s="32" t="str">
        <f aca="false">IF($B229="","",IF(OR(NOT(ISNUMBER(B229)),B229&lt;46023,B229&gt;46387),"OUT OF 2026","OK"))</f>
        <v/>
      </c>
      <c r="T229" s="29"/>
    </row>
    <row r="230" customFormat="false" ht="15" hidden="false" customHeight="false" outlineLevel="0" collapsed="false">
      <c r="A230" s="27" t="n">
        <v>227</v>
      </c>
      <c r="B230" s="28"/>
      <c r="C230" s="29"/>
      <c r="D230" s="29"/>
      <c r="E230" s="29"/>
      <c r="F230" s="39"/>
      <c r="G230" s="30"/>
      <c r="H230" s="30"/>
      <c r="I230" s="31" t="str">
        <f aca="false">IF($B230="","",F230*G230)</f>
        <v/>
      </c>
      <c r="J230" s="30"/>
      <c r="K230" s="31" t="str">
        <f aca="false">IF($B230="","",J230-I230-H230)</f>
        <v/>
      </c>
      <c r="L230" s="29"/>
      <c r="M230" s="29"/>
      <c r="N230" s="30"/>
      <c r="O230" s="31" t="str">
        <f aca="false">IF($B230="","",IF(M230="Open - marked",N230-I230,0))</f>
        <v/>
      </c>
      <c r="P230" s="29"/>
      <c r="Q230" s="29"/>
      <c r="R230" s="29"/>
      <c r="S230" s="32" t="str">
        <f aca="false">IF($B230="","",IF(OR(NOT(ISNUMBER(B230)),B230&lt;46023,B230&gt;46387),"OUT OF 2026","OK"))</f>
        <v/>
      </c>
      <c r="T230" s="29"/>
    </row>
    <row r="231" customFormat="false" ht="15" hidden="false" customHeight="false" outlineLevel="0" collapsed="false">
      <c r="A231" s="27" t="n">
        <v>228</v>
      </c>
      <c r="B231" s="28"/>
      <c r="C231" s="29"/>
      <c r="D231" s="29"/>
      <c r="E231" s="29"/>
      <c r="F231" s="39"/>
      <c r="G231" s="30"/>
      <c r="H231" s="30"/>
      <c r="I231" s="31" t="str">
        <f aca="false">IF($B231="","",F231*G231)</f>
        <v/>
      </c>
      <c r="J231" s="30"/>
      <c r="K231" s="31" t="str">
        <f aca="false">IF($B231="","",J231-I231-H231)</f>
        <v/>
      </c>
      <c r="L231" s="29"/>
      <c r="M231" s="29"/>
      <c r="N231" s="30"/>
      <c r="O231" s="31" t="str">
        <f aca="false">IF($B231="","",IF(M231="Open - marked",N231-I231,0))</f>
        <v/>
      </c>
      <c r="P231" s="29"/>
      <c r="Q231" s="29"/>
      <c r="R231" s="29"/>
      <c r="S231" s="32" t="str">
        <f aca="false">IF($B231="","",IF(OR(NOT(ISNUMBER(B231)),B231&lt;46023,B231&gt;46387),"OUT OF 2026","OK"))</f>
        <v/>
      </c>
      <c r="T231" s="29"/>
    </row>
    <row r="232" customFormat="false" ht="15" hidden="false" customHeight="false" outlineLevel="0" collapsed="false">
      <c r="A232" s="27" t="n">
        <v>229</v>
      </c>
      <c r="B232" s="28"/>
      <c r="C232" s="29"/>
      <c r="D232" s="29"/>
      <c r="E232" s="29"/>
      <c r="F232" s="39"/>
      <c r="G232" s="30"/>
      <c r="H232" s="30"/>
      <c r="I232" s="31" t="str">
        <f aca="false">IF($B232="","",F232*G232)</f>
        <v/>
      </c>
      <c r="J232" s="30"/>
      <c r="K232" s="31" t="str">
        <f aca="false">IF($B232="","",J232-I232-H232)</f>
        <v/>
      </c>
      <c r="L232" s="29"/>
      <c r="M232" s="29"/>
      <c r="N232" s="30"/>
      <c r="O232" s="31" t="str">
        <f aca="false">IF($B232="","",IF(M232="Open - marked",N232-I232,0))</f>
        <v/>
      </c>
      <c r="P232" s="29"/>
      <c r="Q232" s="29"/>
      <c r="R232" s="29"/>
      <c r="S232" s="32" t="str">
        <f aca="false">IF($B232="","",IF(OR(NOT(ISNUMBER(B232)),B232&lt;46023,B232&gt;46387),"OUT OF 2026","OK"))</f>
        <v/>
      </c>
      <c r="T232" s="29"/>
    </row>
    <row r="233" customFormat="false" ht="15" hidden="false" customHeight="false" outlineLevel="0" collapsed="false">
      <c r="A233" s="27" t="n">
        <v>230</v>
      </c>
      <c r="B233" s="28"/>
      <c r="C233" s="29"/>
      <c r="D233" s="29"/>
      <c r="E233" s="29"/>
      <c r="F233" s="39"/>
      <c r="G233" s="30"/>
      <c r="H233" s="30"/>
      <c r="I233" s="31" t="str">
        <f aca="false">IF($B233="","",F233*G233)</f>
        <v/>
      </c>
      <c r="J233" s="30"/>
      <c r="K233" s="31" t="str">
        <f aca="false">IF($B233="","",J233-I233-H233)</f>
        <v/>
      </c>
      <c r="L233" s="29"/>
      <c r="M233" s="29"/>
      <c r="N233" s="30"/>
      <c r="O233" s="31" t="str">
        <f aca="false">IF($B233="","",IF(M233="Open - marked",N233-I233,0))</f>
        <v/>
      </c>
      <c r="P233" s="29"/>
      <c r="Q233" s="29"/>
      <c r="R233" s="29"/>
      <c r="S233" s="32" t="str">
        <f aca="false">IF($B233="","",IF(OR(NOT(ISNUMBER(B233)),B233&lt;46023,B233&gt;46387),"OUT OF 2026","OK"))</f>
        <v/>
      </c>
      <c r="T233" s="29"/>
    </row>
    <row r="234" customFormat="false" ht="15" hidden="false" customHeight="false" outlineLevel="0" collapsed="false">
      <c r="A234" s="27" t="n">
        <v>231</v>
      </c>
      <c r="B234" s="28"/>
      <c r="C234" s="29"/>
      <c r="D234" s="29"/>
      <c r="E234" s="29"/>
      <c r="F234" s="39"/>
      <c r="G234" s="30"/>
      <c r="H234" s="30"/>
      <c r="I234" s="31" t="str">
        <f aca="false">IF($B234="","",F234*G234)</f>
        <v/>
      </c>
      <c r="J234" s="30"/>
      <c r="K234" s="31" t="str">
        <f aca="false">IF($B234="","",J234-I234-H234)</f>
        <v/>
      </c>
      <c r="L234" s="29"/>
      <c r="M234" s="29"/>
      <c r="N234" s="30"/>
      <c r="O234" s="31" t="str">
        <f aca="false">IF($B234="","",IF(M234="Open - marked",N234-I234,0))</f>
        <v/>
      </c>
      <c r="P234" s="29"/>
      <c r="Q234" s="29"/>
      <c r="R234" s="29"/>
      <c r="S234" s="32" t="str">
        <f aca="false">IF($B234="","",IF(OR(NOT(ISNUMBER(B234)),B234&lt;46023,B234&gt;46387),"OUT OF 2026","OK"))</f>
        <v/>
      </c>
      <c r="T234" s="29"/>
    </row>
    <row r="235" customFormat="false" ht="15" hidden="false" customHeight="false" outlineLevel="0" collapsed="false">
      <c r="A235" s="27" t="n">
        <v>232</v>
      </c>
      <c r="B235" s="28"/>
      <c r="C235" s="29"/>
      <c r="D235" s="29"/>
      <c r="E235" s="29"/>
      <c r="F235" s="39"/>
      <c r="G235" s="30"/>
      <c r="H235" s="30"/>
      <c r="I235" s="31" t="str">
        <f aca="false">IF($B235="","",F235*G235)</f>
        <v/>
      </c>
      <c r="J235" s="30"/>
      <c r="K235" s="31" t="str">
        <f aca="false">IF($B235="","",J235-I235-H235)</f>
        <v/>
      </c>
      <c r="L235" s="29"/>
      <c r="M235" s="29"/>
      <c r="N235" s="30"/>
      <c r="O235" s="31" t="str">
        <f aca="false">IF($B235="","",IF(M235="Open - marked",N235-I235,0))</f>
        <v/>
      </c>
      <c r="P235" s="29"/>
      <c r="Q235" s="29"/>
      <c r="R235" s="29"/>
      <c r="S235" s="32" t="str">
        <f aca="false">IF($B235="","",IF(OR(NOT(ISNUMBER(B235)),B235&lt;46023,B235&gt;46387),"OUT OF 2026","OK"))</f>
        <v/>
      </c>
      <c r="T235" s="29"/>
    </row>
    <row r="236" customFormat="false" ht="15" hidden="false" customHeight="false" outlineLevel="0" collapsed="false">
      <c r="A236" s="27" t="n">
        <v>233</v>
      </c>
      <c r="B236" s="28"/>
      <c r="C236" s="29"/>
      <c r="D236" s="29"/>
      <c r="E236" s="29"/>
      <c r="F236" s="39"/>
      <c r="G236" s="30"/>
      <c r="H236" s="30"/>
      <c r="I236" s="31" t="str">
        <f aca="false">IF($B236="","",F236*G236)</f>
        <v/>
      </c>
      <c r="J236" s="30"/>
      <c r="K236" s="31" t="str">
        <f aca="false">IF($B236="","",J236-I236-H236)</f>
        <v/>
      </c>
      <c r="L236" s="29"/>
      <c r="M236" s="29"/>
      <c r="N236" s="30"/>
      <c r="O236" s="31" t="str">
        <f aca="false">IF($B236="","",IF(M236="Open - marked",N236-I236,0))</f>
        <v/>
      </c>
      <c r="P236" s="29"/>
      <c r="Q236" s="29"/>
      <c r="R236" s="29"/>
      <c r="S236" s="32" t="str">
        <f aca="false">IF($B236="","",IF(OR(NOT(ISNUMBER(B236)),B236&lt;46023,B236&gt;46387),"OUT OF 2026","OK"))</f>
        <v/>
      </c>
      <c r="T236" s="29"/>
    </row>
    <row r="237" customFormat="false" ht="15" hidden="false" customHeight="false" outlineLevel="0" collapsed="false">
      <c r="A237" s="27" t="n">
        <v>234</v>
      </c>
      <c r="B237" s="28"/>
      <c r="C237" s="29"/>
      <c r="D237" s="29"/>
      <c r="E237" s="29"/>
      <c r="F237" s="39"/>
      <c r="G237" s="30"/>
      <c r="H237" s="30"/>
      <c r="I237" s="31" t="str">
        <f aca="false">IF($B237="","",F237*G237)</f>
        <v/>
      </c>
      <c r="J237" s="30"/>
      <c r="K237" s="31" t="str">
        <f aca="false">IF($B237="","",J237-I237-H237)</f>
        <v/>
      </c>
      <c r="L237" s="29"/>
      <c r="M237" s="29"/>
      <c r="N237" s="30"/>
      <c r="O237" s="31" t="str">
        <f aca="false">IF($B237="","",IF(M237="Open - marked",N237-I237,0))</f>
        <v/>
      </c>
      <c r="P237" s="29"/>
      <c r="Q237" s="29"/>
      <c r="R237" s="29"/>
      <c r="S237" s="32" t="str">
        <f aca="false">IF($B237="","",IF(OR(NOT(ISNUMBER(B237)),B237&lt;46023,B237&gt;46387),"OUT OF 2026","OK"))</f>
        <v/>
      </c>
      <c r="T237" s="29"/>
    </row>
    <row r="238" customFormat="false" ht="15" hidden="false" customHeight="false" outlineLevel="0" collapsed="false">
      <c r="A238" s="27" t="n">
        <v>235</v>
      </c>
      <c r="B238" s="28"/>
      <c r="C238" s="29"/>
      <c r="D238" s="29"/>
      <c r="E238" s="29"/>
      <c r="F238" s="39"/>
      <c r="G238" s="30"/>
      <c r="H238" s="30"/>
      <c r="I238" s="31" t="str">
        <f aca="false">IF($B238="","",F238*G238)</f>
        <v/>
      </c>
      <c r="J238" s="30"/>
      <c r="K238" s="31" t="str">
        <f aca="false">IF($B238="","",J238-I238-H238)</f>
        <v/>
      </c>
      <c r="L238" s="29"/>
      <c r="M238" s="29"/>
      <c r="N238" s="30"/>
      <c r="O238" s="31" t="str">
        <f aca="false">IF($B238="","",IF(M238="Open - marked",N238-I238,0))</f>
        <v/>
      </c>
      <c r="P238" s="29"/>
      <c r="Q238" s="29"/>
      <c r="R238" s="29"/>
      <c r="S238" s="32" t="str">
        <f aca="false">IF($B238="","",IF(OR(NOT(ISNUMBER(B238)),B238&lt;46023,B238&gt;46387),"OUT OF 2026","OK"))</f>
        <v/>
      </c>
      <c r="T238" s="29"/>
    </row>
    <row r="239" customFormat="false" ht="15" hidden="false" customHeight="false" outlineLevel="0" collapsed="false">
      <c r="A239" s="27" t="n">
        <v>236</v>
      </c>
      <c r="B239" s="28"/>
      <c r="C239" s="29"/>
      <c r="D239" s="29"/>
      <c r="E239" s="29"/>
      <c r="F239" s="39"/>
      <c r="G239" s="30"/>
      <c r="H239" s="30"/>
      <c r="I239" s="31" t="str">
        <f aca="false">IF($B239="","",F239*G239)</f>
        <v/>
      </c>
      <c r="J239" s="30"/>
      <c r="K239" s="31" t="str">
        <f aca="false">IF($B239="","",J239-I239-H239)</f>
        <v/>
      </c>
      <c r="L239" s="29"/>
      <c r="M239" s="29"/>
      <c r="N239" s="30"/>
      <c r="O239" s="31" t="str">
        <f aca="false">IF($B239="","",IF(M239="Open - marked",N239-I239,0))</f>
        <v/>
      </c>
      <c r="P239" s="29"/>
      <c r="Q239" s="29"/>
      <c r="R239" s="29"/>
      <c r="S239" s="32" t="str">
        <f aca="false">IF($B239="","",IF(OR(NOT(ISNUMBER(B239)),B239&lt;46023,B239&gt;46387),"OUT OF 2026","OK"))</f>
        <v/>
      </c>
      <c r="T239" s="29"/>
    </row>
    <row r="240" customFormat="false" ht="15" hidden="false" customHeight="false" outlineLevel="0" collapsed="false">
      <c r="A240" s="27" t="n">
        <v>237</v>
      </c>
      <c r="B240" s="28"/>
      <c r="C240" s="29"/>
      <c r="D240" s="29"/>
      <c r="E240" s="29"/>
      <c r="F240" s="39"/>
      <c r="G240" s="30"/>
      <c r="H240" s="30"/>
      <c r="I240" s="31" t="str">
        <f aca="false">IF($B240="","",F240*G240)</f>
        <v/>
      </c>
      <c r="J240" s="30"/>
      <c r="K240" s="31" t="str">
        <f aca="false">IF($B240="","",J240-I240-H240)</f>
        <v/>
      </c>
      <c r="L240" s="29"/>
      <c r="M240" s="29"/>
      <c r="N240" s="30"/>
      <c r="O240" s="31" t="str">
        <f aca="false">IF($B240="","",IF(M240="Open - marked",N240-I240,0))</f>
        <v/>
      </c>
      <c r="P240" s="29"/>
      <c r="Q240" s="29"/>
      <c r="R240" s="29"/>
      <c r="S240" s="32" t="str">
        <f aca="false">IF($B240="","",IF(OR(NOT(ISNUMBER(B240)),B240&lt;46023,B240&gt;46387),"OUT OF 2026","OK"))</f>
        <v/>
      </c>
      <c r="T240" s="29"/>
    </row>
    <row r="241" customFormat="false" ht="15" hidden="false" customHeight="false" outlineLevel="0" collapsed="false">
      <c r="A241" s="27" t="n">
        <v>238</v>
      </c>
      <c r="B241" s="28"/>
      <c r="C241" s="29"/>
      <c r="D241" s="29"/>
      <c r="E241" s="29"/>
      <c r="F241" s="39"/>
      <c r="G241" s="30"/>
      <c r="H241" s="30"/>
      <c r="I241" s="31" t="str">
        <f aca="false">IF($B241="","",F241*G241)</f>
        <v/>
      </c>
      <c r="J241" s="30"/>
      <c r="K241" s="31" t="str">
        <f aca="false">IF($B241="","",J241-I241-H241)</f>
        <v/>
      </c>
      <c r="L241" s="29"/>
      <c r="M241" s="29"/>
      <c r="N241" s="30"/>
      <c r="O241" s="31" t="str">
        <f aca="false">IF($B241="","",IF(M241="Open - marked",N241-I241,0))</f>
        <v/>
      </c>
      <c r="P241" s="29"/>
      <c r="Q241" s="29"/>
      <c r="R241" s="29"/>
      <c r="S241" s="32" t="str">
        <f aca="false">IF($B241="","",IF(OR(NOT(ISNUMBER(B241)),B241&lt;46023,B241&gt;46387),"OUT OF 2026","OK"))</f>
        <v/>
      </c>
      <c r="T241" s="29"/>
    </row>
    <row r="242" customFormat="false" ht="15" hidden="false" customHeight="false" outlineLevel="0" collapsed="false">
      <c r="A242" s="27" t="n">
        <v>239</v>
      </c>
      <c r="B242" s="28"/>
      <c r="C242" s="29"/>
      <c r="D242" s="29"/>
      <c r="E242" s="29"/>
      <c r="F242" s="39"/>
      <c r="G242" s="30"/>
      <c r="H242" s="30"/>
      <c r="I242" s="31" t="str">
        <f aca="false">IF($B242="","",F242*G242)</f>
        <v/>
      </c>
      <c r="J242" s="30"/>
      <c r="K242" s="31" t="str">
        <f aca="false">IF($B242="","",J242-I242-H242)</f>
        <v/>
      </c>
      <c r="L242" s="29"/>
      <c r="M242" s="29"/>
      <c r="N242" s="30"/>
      <c r="O242" s="31" t="str">
        <f aca="false">IF($B242="","",IF(M242="Open - marked",N242-I242,0))</f>
        <v/>
      </c>
      <c r="P242" s="29"/>
      <c r="Q242" s="29"/>
      <c r="R242" s="29"/>
      <c r="S242" s="32" t="str">
        <f aca="false">IF($B242="","",IF(OR(NOT(ISNUMBER(B242)),B242&lt;46023,B242&gt;46387),"OUT OF 2026","OK"))</f>
        <v/>
      </c>
      <c r="T242" s="29"/>
    </row>
    <row r="243" customFormat="false" ht="15" hidden="false" customHeight="false" outlineLevel="0" collapsed="false">
      <c r="A243" s="27" t="n">
        <v>240</v>
      </c>
      <c r="B243" s="28"/>
      <c r="C243" s="29"/>
      <c r="D243" s="29"/>
      <c r="E243" s="29"/>
      <c r="F243" s="39"/>
      <c r="G243" s="30"/>
      <c r="H243" s="30"/>
      <c r="I243" s="31" t="str">
        <f aca="false">IF($B243="","",F243*G243)</f>
        <v/>
      </c>
      <c r="J243" s="30"/>
      <c r="K243" s="31" t="str">
        <f aca="false">IF($B243="","",J243-I243-H243)</f>
        <v/>
      </c>
      <c r="L243" s="29"/>
      <c r="M243" s="29"/>
      <c r="N243" s="30"/>
      <c r="O243" s="31" t="str">
        <f aca="false">IF($B243="","",IF(M243="Open - marked",N243-I243,0))</f>
        <v/>
      </c>
      <c r="P243" s="29"/>
      <c r="Q243" s="29"/>
      <c r="R243" s="29"/>
      <c r="S243" s="32" t="str">
        <f aca="false">IF($B243="","",IF(OR(NOT(ISNUMBER(B243)),B243&lt;46023,B243&gt;46387),"OUT OF 2026","OK"))</f>
        <v/>
      </c>
      <c r="T243" s="29"/>
    </row>
    <row r="244" customFormat="false" ht="15" hidden="false" customHeight="false" outlineLevel="0" collapsed="false">
      <c r="A244" s="27" t="n">
        <v>241</v>
      </c>
      <c r="B244" s="28"/>
      <c r="C244" s="29"/>
      <c r="D244" s="29"/>
      <c r="E244" s="29"/>
      <c r="F244" s="39"/>
      <c r="G244" s="30"/>
      <c r="H244" s="30"/>
      <c r="I244" s="31" t="str">
        <f aca="false">IF($B244="","",F244*G244)</f>
        <v/>
      </c>
      <c r="J244" s="30"/>
      <c r="K244" s="31" t="str">
        <f aca="false">IF($B244="","",J244-I244-H244)</f>
        <v/>
      </c>
      <c r="L244" s="29"/>
      <c r="M244" s="29"/>
      <c r="N244" s="30"/>
      <c r="O244" s="31" t="str">
        <f aca="false">IF($B244="","",IF(M244="Open - marked",N244-I244,0))</f>
        <v/>
      </c>
      <c r="P244" s="29"/>
      <c r="Q244" s="29"/>
      <c r="R244" s="29"/>
      <c r="S244" s="32" t="str">
        <f aca="false">IF($B244="","",IF(OR(NOT(ISNUMBER(B244)),B244&lt;46023,B244&gt;46387),"OUT OF 2026","OK"))</f>
        <v/>
      </c>
      <c r="T244" s="29"/>
    </row>
    <row r="245" customFormat="false" ht="15" hidden="false" customHeight="false" outlineLevel="0" collapsed="false">
      <c r="A245" s="27" t="n">
        <v>242</v>
      </c>
      <c r="B245" s="28"/>
      <c r="C245" s="29"/>
      <c r="D245" s="29"/>
      <c r="E245" s="29"/>
      <c r="F245" s="39"/>
      <c r="G245" s="30"/>
      <c r="H245" s="30"/>
      <c r="I245" s="31" t="str">
        <f aca="false">IF($B245="","",F245*G245)</f>
        <v/>
      </c>
      <c r="J245" s="30"/>
      <c r="K245" s="31" t="str">
        <f aca="false">IF($B245="","",J245-I245-H245)</f>
        <v/>
      </c>
      <c r="L245" s="29"/>
      <c r="M245" s="29"/>
      <c r="N245" s="30"/>
      <c r="O245" s="31" t="str">
        <f aca="false">IF($B245="","",IF(M245="Open - marked",N245-I245,0))</f>
        <v/>
      </c>
      <c r="P245" s="29"/>
      <c r="Q245" s="29"/>
      <c r="R245" s="29"/>
      <c r="S245" s="32" t="str">
        <f aca="false">IF($B245="","",IF(OR(NOT(ISNUMBER(B245)),B245&lt;46023,B245&gt;46387),"OUT OF 2026","OK"))</f>
        <v/>
      </c>
      <c r="T245" s="29"/>
    </row>
    <row r="246" customFormat="false" ht="15" hidden="false" customHeight="false" outlineLevel="0" collapsed="false">
      <c r="A246" s="27" t="n">
        <v>243</v>
      </c>
      <c r="B246" s="28"/>
      <c r="C246" s="29"/>
      <c r="D246" s="29"/>
      <c r="E246" s="29"/>
      <c r="F246" s="39"/>
      <c r="G246" s="30"/>
      <c r="H246" s="30"/>
      <c r="I246" s="31" t="str">
        <f aca="false">IF($B246="","",F246*G246)</f>
        <v/>
      </c>
      <c r="J246" s="30"/>
      <c r="K246" s="31" t="str">
        <f aca="false">IF($B246="","",J246-I246-H246)</f>
        <v/>
      </c>
      <c r="L246" s="29"/>
      <c r="M246" s="29"/>
      <c r="N246" s="30"/>
      <c r="O246" s="31" t="str">
        <f aca="false">IF($B246="","",IF(M246="Open - marked",N246-I246,0))</f>
        <v/>
      </c>
      <c r="P246" s="29"/>
      <c r="Q246" s="29"/>
      <c r="R246" s="29"/>
      <c r="S246" s="32" t="str">
        <f aca="false">IF($B246="","",IF(OR(NOT(ISNUMBER(B246)),B246&lt;46023,B246&gt;46387),"OUT OF 2026","OK"))</f>
        <v/>
      </c>
      <c r="T246" s="29"/>
    </row>
    <row r="247" customFormat="false" ht="15" hidden="false" customHeight="false" outlineLevel="0" collapsed="false">
      <c r="A247" s="27" t="n">
        <v>244</v>
      </c>
      <c r="B247" s="28"/>
      <c r="C247" s="29"/>
      <c r="D247" s="29"/>
      <c r="E247" s="29"/>
      <c r="F247" s="39"/>
      <c r="G247" s="30"/>
      <c r="H247" s="30"/>
      <c r="I247" s="31" t="str">
        <f aca="false">IF($B247="","",F247*G247)</f>
        <v/>
      </c>
      <c r="J247" s="30"/>
      <c r="K247" s="31" t="str">
        <f aca="false">IF($B247="","",J247-I247-H247)</f>
        <v/>
      </c>
      <c r="L247" s="29"/>
      <c r="M247" s="29"/>
      <c r="N247" s="30"/>
      <c r="O247" s="31" t="str">
        <f aca="false">IF($B247="","",IF(M247="Open - marked",N247-I247,0))</f>
        <v/>
      </c>
      <c r="P247" s="29"/>
      <c r="Q247" s="29"/>
      <c r="R247" s="29"/>
      <c r="S247" s="32" t="str">
        <f aca="false">IF($B247="","",IF(OR(NOT(ISNUMBER(B247)),B247&lt;46023,B247&gt;46387),"OUT OF 2026","OK"))</f>
        <v/>
      </c>
      <c r="T247" s="29"/>
    </row>
    <row r="248" customFormat="false" ht="15" hidden="false" customHeight="false" outlineLevel="0" collapsed="false">
      <c r="A248" s="27" t="n">
        <v>245</v>
      </c>
      <c r="B248" s="28"/>
      <c r="C248" s="29"/>
      <c r="D248" s="29"/>
      <c r="E248" s="29"/>
      <c r="F248" s="39"/>
      <c r="G248" s="30"/>
      <c r="H248" s="30"/>
      <c r="I248" s="31" t="str">
        <f aca="false">IF($B248="","",F248*G248)</f>
        <v/>
      </c>
      <c r="J248" s="30"/>
      <c r="K248" s="31" t="str">
        <f aca="false">IF($B248="","",J248-I248-H248)</f>
        <v/>
      </c>
      <c r="L248" s="29"/>
      <c r="M248" s="29"/>
      <c r="N248" s="30"/>
      <c r="O248" s="31" t="str">
        <f aca="false">IF($B248="","",IF(M248="Open - marked",N248-I248,0))</f>
        <v/>
      </c>
      <c r="P248" s="29"/>
      <c r="Q248" s="29"/>
      <c r="R248" s="29"/>
      <c r="S248" s="32" t="str">
        <f aca="false">IF($B248="","",IF(OR(NOT(ISNUMBER(B248)),B248&lt;46023,B248&gt;46387),"OUT OF 2026","OK"))</f>
        <v/>
      </c>
      <c r="T248" s="29"/>
    </row>
    <row r="249" customFormat="false" ht="15" hidden="false" customHeight="false" outlineLevel="0" collapsed="false">
      <c r="A249" s="27" t="n">
        <v>246</v>
      </c>
      <c r="B249" s="28"/>
      <c r="C249" s="29"/>
      <c r="D249" s="29"/>
      <c r="E249" s="29"/>
      <c r="F249" s="39"/>
      <c r="G249" s="30"/>
      <c r="H249" s="30"/>
      <c r="I249" s="31" t="str">
        <f aca="false">IF($B249="","",F249*G249)</f>
        <v/>
      </c>
      <c r="J249" s="30"/>
      <c r="K249" s="31" t="str">
        <f aca="false">IF($B249="","",J249-I249-H249)</f>
        <v/>
      </c>
      <c r="L249" s="29"/>
      <c r="M249" s="29"/>
      <c r="N249" s="30"/>
      <c r="O249" s="31" t="str">
        <f aca="false">IF($B249="","",IF(M249="Open - marked",N249-I249,0))</f>
        <v/>
      </c>
      <c r="P249" s="29"/>
      <c r="Q249" s="29"/>
      <c r="R249" s="29"/>
      <c r="S249" s="32" t="str">
        <f aca="false">IF($B249="","",IF(OR(NOT(ISNUMBER(B249)),B249&lt;46023,B249&gt;46387),"OUT OF 2026","OK"))</f>
        <v/>
      </c>
      <c r="T249" s="29"/>
    </row>
    <row r="250" customFormat="false" ht="15" hidden="false" customHeight="false" outlineLevel="0" collapsed="false">
      <c r="A250" s="27" t="n">
        <v>247</v>
      </c>
      <c r="B250" s="28"/>
      <c r="C250" s="29"/>
      <c r="D250" s="29"/>
      <c r="E250" s="29"/>
      <c r="F250" s="39"/>
      <c r="G250" s="30"/>
      <c r="H250" s="30"/>
      <c r="I250" s="31" t="str">
        <f aca="false">IF($B250="","",F250*G250)</f>
        <v/>
      </c>
      <c r="J250" s="30"/>
      <c r="K250" s="31" t="str">
        <f aca="false">IF($B250="","",J250-I250-H250)</f>
        <v/>
      </c>
      <c r="L250" s="29"/>
      <c r="M250" s="29"/>
      <c r="N250" s="30"/>
      <c r="O250" s="31" t="str">
        <f aca="false">IF($B250="","",IF(M250="Open - marked",N250-I250,0))</f>
        <v/>
      </c>
      <c r="P250" s="29"/>
      <c r="Q250" s="29"/>
      <c r="R250" s="29"/>
      <c r="S250" s="32" t="str">
        <f aca="false">IF($B250="","",IF(OR(NOT(ISNUMBER(B250)),B250&lt;46023,B250&gt;46387),"OUT OF 2026","OK"))</f>
        <v/>
      </c>
      <c r="T250" s="29"/>
    </row>
    <row r="251" customFormat="false" ht="15" hidden="false" customHeight="false" outlineLevel="0" collapsed="false">
      <c r="A251" s="27" t="n">
        <v>248</v>
      </c>
      <c r="B251" s="28"/>
      <c r="C251" s="29"/>
      <c r="D251" s="29"/>
      <c r="E251" s="29"/>
      <c r="F251" s="39"/>
      <c r="G251" s="30"/>
      <c r="H251" s="30"/>
      <c r="I251" s="31" t="str">
        <f aca="false">IF($B251="","",F251*G251)</f>
        <v/>
      </c>
      <c r="J251" s="30"/>
      <c r="K251" s="31" t="str">
        <f aca="false">IF($B251="","",J251-I251-H251)</f>
        <v/>
      </c>
      <c r="L251" s="29"/>
      <c r="M251" s="29"/>
      <c r="N251" s="30"/>
      <c r="O251" s="31" t="str">
        <f aca="false">IF($B251="","",IF(M251="Open - marked",N251-I251,0))</f>
        <v/>
      </c>
      <c r="P251" s="29"/>
      <c r="Q251" s="29"/>
      <c r="R251" s="29"/>
      <c r="S251" s="32" t="str">
        <f aca="false">IF($B251="","",IF(OR(NOT(ISNUMBER(B251)),B251&lt;46023,B251&gt;46387),"OUT OF 2026","OK"))</f>
        <v/>
      </c>
      <c r="T251" s="29"/>
    </row>
    <row r="252" customFormat="false" ht="15" hidden="false" customHeight="false" outlineLevel="0" collapsed="false">
      <c r="A252" s="27" t="n">
        <v>249</v>
      </c>
      <c r="B252" s="28"/>
      <c r="C252" s="29"/>
      <c r="D252" s="29"/>
      <c r="E252" s="29"/>
      <c r="F252" s="39"/>
      <c r="G252" s="30"/>
      <c r="H252" s="30"/>
      <c r="I252" s="31" t="str">
        <f aca="false">IF($B252="","",F252*G252)</f>
        <v/>
      </c>
      <c r="J252" s="30"/>
      <c r="K252" s="31" t="str">
        <f aca="false">IF($B252="","",J252-I252-H252)</f>
        <v/>
      </c>
      <c r="L252" s="29"/>
      <c r="M252" s="29"/>
      <c r="N252" s="30"/>
      <c r="O252" s="31" t="str">
        <f aca="false">IF($B252="","",IF(M252="Open - marked",N252-I252,0))</f>
        <v/>
      </c>
      <c r="P252" s="29"/>
      <c r="Q252" s="29"/>
      <c r="R252" s="29"/>
      <c r="S252" s="32" t="str">
        <f aca="false">IF($B252="","",IF(OR(NOT(ISNUMBER(B252)),B252&lt;46023,B252&gt;46387),"OUT OF 2026","OK"))</f>
        <v/>
      </c>
      <c r="T252" s="29"/>
    </row>
    <row r="253" customFormat="false" ht="15" hidden="false" customHeight="false" outlineLevel="0" collapsed="false">
      <c r="A253" s="27" t="n">
        <v>250</v>
      </c>
      <c r="B253" s="28"/>
      <c r="C253" s="29"/>
      <c r="D253" s="29"/>
      <c r="E253" s="29"/>
      <c r="F253" s="39"/>
      <c r="G253" s="30"/>
      <c r="H253" s="30"/>
      <c r="I253" s="31" t="str">
        <f aca="false">IF($B253="","",F253*G253)</f>
        <v/>
      </c>
      <c r="J253" s="30"/>
      <c r="K253" s="31" t="str">
        <f aca="false">IF($B253="","",J253-I253-H253)</f>
        <v/>
      </c>
      <c r="L253" s="29"/>
      <c r="M253" s="29"/>
      <c r="N253" s="30"/>
      <c r="O253" s="31" t="str">
        <f aca="false">IF($B253="","",IF(M253="Open - marked",N253-I253,0))</f>
        <v/>
      </c>
      <c r="P253" s="29"/>
      <c r="Q253" s="29"/>
      <c r="R253" s="29"/>
      <c r="S253" s="32" t="str">
        <f aca="false">IF($B253="","",IF(OR(NOT(ISNUMBER(B253)),B253&lt;46023,B253&gt;46387),"OUT OF 2026","OK"))</f>
        <v/>
      </c>
      <c r="T253" s="29"/>
    </row>
    <row r="254" customFormat="false" ht="15" hidden="false" customHeight="false" outlineLevel="0" collapsed="false">
      <c r="A254" s="33" t="s">
        <v>133</v>
      </c>
      <c r="B254" s="33"/>
      <c r="C254" s="33"/>
      <c r="D254" s="33"/>
      <c r="E254" s="33"/>
      <c r="F254" s="33"/>
      <c r="G254" s="33"/>
      <c r="H254" s="33"/>
      <c r="I254" s="34" t="n">
        <f aca="false">SUMIFS(I4:I253,M4:M253,"Resolved",B4:B253,"&gt;="&amp;46023,B4:B253,"&lt;="&amp;46387)</f>
        <v>0</v>
      </c>
      <c r="J254" s="34" t="n">
        <f aca="false">SUMIFS(J4:J253,M4:M253,"Resolved",B4:B253,"&gt;="&amp;46023,B4:B253,"&lt;="&amp;46387)</f>
        <v>0</v>
      </c>
      <c r="K254" s="34" t="n">
        <f aca="false">SUMIFS(K4:K253,M4:M253,"Resolved",B4:B253,"&gt;="&amp;46023,B4:B253,"&lt;="&amp;46387)</f>
        <v>0</v>
      </c>
      <c r="L254" s="33"/>
      <c r="M254" s="33"/>
      <c r="N254" s="33"/>
      <c r="O254" s="34" t="n">
        <f aca="false">SUMIFS(O4:O253,L4:L253,"Section 1256",M4:M253,"Open - marked",B4:B253,"&gt;="&amp;46023,B4:B253,"&lt;="&amp;46387)</f>
        <v>0</v>
      </c>
      <c r="P254" s="33"/>
      <c r="Q254" s="33"/>
      <c r="R254" s="33"/>
      <c r="S254" s="33"/>
      <c r="T254" s="33"/>
    </row>
  </sheetData>
  <sheetProtection sheet="true" formatColumns="false" formatRows="false" sort="false" autoFilter="false"/>
  <dataValidations count="12">
    <dataValidation allowBlank="true" error="This tracker is for tax year 2026. Enter a 2026 date." errorStyle="stop" errorTitle="Out of tax year" operator="between" prompt="Enter a date in 2026 (01/01/2026 - 12/31/2026)." promptTitle="CY2026 date" showDropDown="false" showErrorMessage="true" showInputMessage="true" sqref="B4:B253" type="date">
      <formula1>46023</formula1>
      <formula2>46387</formula2>
    </dataValidation>
    <dataValidation allowBlank="true" error="Choose one of the listed values." errorStyle="stop" errorTitle="Pick from the list" operator="between" showDropDown="false" showErrorMessage="true" showInputMessage="false" sqref="C4:C253" type="list">
      <formula1>"Kalshi,Polymarket US,Robinhood,Coinbase,DraftKings,FanDuel,Other"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F4:F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G4:G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H4:H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J4:J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L4:L253" type="list">
      <formula1>"Section 1256,Gambling,Ordinary,Undetermined"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M4:M253" type="list">
      <formula1>"Resolved,Open,Open - marked"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N4:N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P4:P253" type="list">
      <formula1>"Short-term,Long-term"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Q4:Q253" type="list">
      <formula1>"Yes,No"</formula1>
      <formula2>0</formula2>
    </dataValidation>
    <dataValidation allowBlank="true" error="Choose one of the listed values." errorStyle="stop" errorTitle="Pick from the list" operator="between" showDropDown="false" showErrorMessage="true" showInputMessage="false" sqref="R4:R253" type="list">
      <formula1>"1099-B,1099-MISC,W-2G,1099-DA,None"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2"/>
    <col collapsed="false" customWidth="true" hidden="false" outlineLevel="0" max="4" min="3" style="0" width="13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15"/>
    <col collapsed="false" customWidth="true" hidden="false" outlineLevel="0" max="11" min="8" style="0" width="13"/>
    <col collapsed="false" customWidth="true" hidden="false" outlineLevel="0" max="12" min="12" style="0" width="18"/>
    <col collapsed="false" customWidth="true" hidden="false" outlineLevel="0" max="13" min="13" style="0" width="14"/>
    <col collapsed="false" customWidth="true" hidden="false" outlineLevel="0" max="14" min="14" style="0" width="16"/>
    <col collapsed="false" customWidth="true" hidden="false" outlineLevel="0" max="15" min="15" style="0" width="20"/>
  </cols>
  <sheetData>
    <row r="1" customFormat="false" ht="17.35" hidden="false" customHeight="false" outlineLevel="0" collapsed="false">
      <c r="A1" s="36" t="s">
        <v>185</v>
      </c>
    </row>
    <row r="2" customFormat="false" ht="625.15" hidden="false" customHeight="false" outlineLevel="0" collapsed="false">
      <c r="A2" s="20" t="s">
        <v>186</v>
      </c>
    </row>
    <row r="3" customFormat="false" ht="31.95" hidden="false" customHeight="false" outlineLevel="0" collapsed="false">
      <c r="A3" s="26" t="s">
        <v>116</v>
      </c>
      <c r="B3" s="26" t="s">
        <v>187</v>
      </c>
      <c r="C3" s="26" t="s">
        <v>188</v>
      </c>
      <c r="D3" s="26" t="s">
        <v>189</v>
      </c>
      <c r="E3" s="26" t="s">
        <v>190</v>
      </c>
      <c r="F3" s="26" t="s">
        <v>121</v>
      </c>
      <c r="G3" s="26" t="s">
        <v>191</v>
      </c>
      <c r="H3" s="26" t="s">
        <v>192</v>
      </c>
      <c r="I3" s="26" t="s">
        <v>193</v>
      </c>
      <c r="J3" s="26" t="s">
        <v>194</v>
      </c>
      <c r="K3" s="26" t="s">
        <v>195</v>
      </c>
      <c r="L3" s="26" t="s">
        <v>196</v>
      </c>
      <c r="M3" s="26" t="s">
        <v>197</v>
      </c>
      <c r="N3" s="26" t="s">
        <v>131</v>
      </c>
      <c r="O3" s="26" t="s">
        <v>132</v>
      </c>
    </row>
    <row r="4" customFormat="false" ht="15" hidden="false" customHeight="false" outlineLevel="0" collapsed="false">
      <c r="A4" s="27" t="n">
        <v>1</v>
      </c>
      <c r="B4" s="29"/>
      <c r="C4" s="28"/>
      <c r="D4" s="28"/>
      <c r="E4" s="29"/>
      <c r="F4" s="29"/>
      <c r="G4" s="30"/>
      <c r="H4" s="30"/>
      <c r="I4" s="30"/>
      <c r="J4" s="29"/>
      <c r="K4" s="29"/>
      <c r="L4" s="29"/>
      <c r="M4" s="30"/>
      <c r="N4" s="32" t="str">
        <f aca="false">IF($B4="","",IF(AND(ISNUMBER(D4),OR(D4&lt;46023,D4&gt;46387)),"WIN NOT IN 2026","OK"))</f>
        <v/>
      </c>
      <c r="O4" s="29"/>
    </row>
    <row r="5" customFormat="false" ht="15" hidden="false" customHeight="false" outlineLevel="0" collapsed="false">
      <c r="A5" s="27" t="n">
        <v>2</v>
      </c>
      <c r="B5" s="29"/>
      <c r="C5" s="28"/>
      <c r="D5" s="28"/>
      <c r="E5" s="29"/>
      <c r="F5" s="29"/>
      <c r="G5" s="30"/>
      <c r="H5" s="30"/>
      <c r="I5" s="30"/>
      <c r="J5" s="29"/>
      <c r="K5" s="29"/>
      <c r="L5" s="29"/>
      <c r="M5" s="30"/>
      <c r="N5" s="32" t="str">
        <f aca="false">IF($B5="","",IF(AND(ISNUMBER(D5),OR(D5&lt;46023,D5&gt;46387)),"WIN NOT IN 2026","OK"))</f>
        <v/>
      </c>
      <c r="O5" s="29"/>
    </row>
    <row r="6" customFormat="false" ht="15" hidden="false" customHeight="false" outlineLevel="0" collapsed="false">
      <c r="A6" s="27" t="n">
        <v>3</v>
      </c>
      <c r="B6" s="29"/>
      <c r="C6" s="28"/>
      <c r="D6" s="28"/>
      <c r="E6" s="29"/>
      <c r="F6" s="29"/>
      <c r="G6" s="30"/>
      <c r="H6" s="30"/>
      <c r="I6" s="30"/>
      <c r="J6" s="29"/>
      <c r="K6" s="29"/>
      <c r="L6" s="29"/>
      <c r="M6" s="30"/>
      <c r="N6" s="32" t="str">
        <f aca="false">IF($B6="","",IF(AND(ISNUMBER(D6),OR(D6&lt;46023,D6&gt;46387)),"WIN NOT IN 2026","OK"))</f>
        <v/>
      </c>
      <c r="O6" s="29"/>
    </row>
    <row r="7" customFormat="false" ht="15" hidden="false" customHeight="false" outlineLevel="0" collapsed="false">
      <c r="A7" s="27" t="n">
        <v>4</v>
      </c>
      <c r="B7" s="29"/>
      <c r="C7" s="28"/>
      <c r="D7" s="28"/>
      <c r="E7" s="29"/>
      <c r="F7" s="29"/>
      <c r="G7" s="30"/>
      <c r="H7" s="30"/>
      <c r="I7" s="30"/>
      <c r="J7" s="29"/>
      <c r="K7" s="29"/>
      <c r="L7" s="29"/>
      <c r="M7" s="30"/>
      <c r="N7" s="32" t="str">
        <f aca="false">IF($B7="","",IF(AND(ISNUMBER(D7),OR(D7&lt;46023,D7&gt;46387)),"WIN NOT IN 2026","OK"))</f>
        <v/>
      </c>
      <c r="O7" s="29"/>
    </row>
    <row r="8" customFormat="false" ht="15" hidden="false" customHeight="false" outlineLevel="0" collapsed="false">
      <c r="A8" s="27" t="n">
        <v>5</v>
      </c>
      <c r="B8" s="29"/>
      <c r="C8" s="28"/>
      <c r="D8" s="28"/>
      <c r="E8" s="29"/>
      <c r="F8" s="29"/>
      <c r="G8" s="30"/>
      <c r="H8" s="30"/>
      <c r="I8" s="30"/>
      <c r="J8" s="29"/>
      <c r="K8" s="29"/>
      <c r="L8" s="29"/>
      <c r="M8" s="30"/>
      <c r="N8" s="32" t="str">
        <f aca="false">IF($B8="","",IF(AND(ISNUMBER(D8),OR(D8&lt;46023,D8&gt;46387)),"WIN NOT IN 2026","OK"))</f>
        <v/>
      </c>
      <c r="O8" s="29"/>
    </row>
    <row r="9" customFormat="false" ht="15" hidden="false" customHeight="false" outlineLevel="0" collapsed="false">
      <c r="A9" s="27" t="n">
        <v>6</v>
      </c>
      <c r="B9" s="29"/>
      <c r="C9" s="28"/>
      <c r="D9" s="28"/>
      <c r="E9" s="29"/>
      <c r="F9" s="29"/>
      <c r="G9" s="30"/>
      <c r="H9" s="30"/>
      <c r="I9" s="30"/>
      <c r="J9" s="29"/>
      <c r="K9" s="29"/>
      <c r="L9" s="29"/>
      <c r="M9" s="30"/>
      <c r="N9" s="32" t="str">
        <f aca="false">IF($B9="","",IF(AND(ISNUMBER(D9),OR(D9&lt;46023,D9&gt;46387)),"WIN NOT IN 2026","OK"))</f>
        <v/>
      </c>
      <c r="O9" s="29"/>
    </row>
    <row r="10" customFormat="false" ht="15" hidden="false" customHeight="false" outlineLevel="0" collapsed="false">
      <c r="A10" s="27" t="n">
        <v>7</v>
      </c>
      <c r="B10" s="29"/>
      <c r="C10" s="28"/>
      <c r="D10" s="28"/>
      <c r="E10" s="29"/>
      <c r="F10" s="29"/>
      <c r="G10" s="30"/>
      <c r="H10" s="30"/>
      <c r="I10" s="30"/>
      <c r="J10" s="29"/>
      <c r="K10" s="29"/>
      <c r="L10" s="29"/>
      <c r="M10" s="30"/>
      <c r="N10" s="32" t="str">
        <f aca="false">IF($B10="","",IF(AND(ISNUMBER(D10),OR(D10&lt;46023,D10&gt;46387)),"WIN NOT IN 2026","OK"))</f>
        <v/>
      </c>
      <c r="O10" s="29"/>
    </row>
    <row r="11" customFormat="false" ht="15" hidden="false" customHeight="false" outlineLevel="0" collapsed="false">
      <c r="A11" s="27" t="n">
        <v>8</v>
      </c>
      <c r="B11" s="29"/>
      <c r="C11" s="28"/>
      <c r="D11" s="28"/>
      <c r="E11" s="29"/>
      <c r="F11" s="29"/>
      <c r="G11" s="30"/>
      <c r="H11" s="30"/>
      <c r="I11" s="30"/>
      <c r="J11" s="29"/>
      <c r="K11" s="29"/>
      <c r="L11" s="29"/>
      <c r="M11" s="30"/>
      <c r="N11" s="32" t="str">
        <f aca="false">IF($B11="","",IF(AND(ISNUMBER(D11),OR(D11&lt;46023,D11&gt;46387)),"WIN NOT IN 2026","OK"))</f>
        <v/>
      </c>
      <c r="O11" s="29"/>
    </row>
    <row r="12" customFormat="false" ht="15" hidden="false" customHeight="false" outlineLevel="0" collapsed="false">
      <c r="A12" s="27" t="n">
        <v>9</v>
      </c>
      <c r="B12" s="29"/>
      <c r="C12" s="28"/>
      <c r="D12" s="28"/>
      <c r="E12" s="29"/>
      <c r="F12" s="29"/>
      <c r="G12" s="30"/>
      <c r="H12" s="30"/>
      <c r="I12" s="30"/>
      <c r="J12" s="29"/>
      <c r="K12" s="29"/>
      <c r="L12" s="29"/>
      <c r="M12" s="30"/>
      <c r="N12" s="32" t="str">
        <f aca="false">IF($B12="","",IF(AND(ISNUMBER(D12),OR(D12&lt;46023,D12&gt;46387)),"WIN NOT IN 2026","OK"))</f>
        <v/>
      </c>
      <c r="O12" s="29"/>
    </row>
    <row r="13" customFormat="false" ht="15" hidden="false" customHeight="false" outlineLevel="0" collapsed="false">
      <c r="A13" s="27" t="n">
        <v>10</v>
      </c>
      <c r="B13" s="29"/>
      <c r="C13" s="28"/>
      <c r="D13" s="28"/>
      <c r="E13" s="29"/>
      <c r="F13" s="29"/>
      <c r="G13" s="30"/>
      <c r="H13" s="30"/>
      <c r="I13" s="30"/>
      <c r="J13" s="29"/>
      <c r="K13" s="29"/>
      <c r="L13" s="29"/>
      <c r="M13" s="30"/>
      <c r="N13" s="32" t="str">
        <f aca="false">IF($B13="","",IF(AND(ISNUMBER(D13),OR(D13&lt;46023,D13&gt;46387)),"WIN NOT IN 2026","OK"))</f>
        <v/>
      </c>
      <c r="O13" s="29"/>
    </row>
    <row r="14" customFormat="false" ht="15" hidden="false" customHeight="false" outlineLevel="0" collapsed="false">
      <c r="A14" s="27" t="n">
        <v>11</v>
      </c>
      <c r="B14" s="29"/>
      <c r="C14" s="28"/>
      <c r="D14" s="28"/>
      <c r="E14" s="29"/>
      <c r="F14" s="29"/>
      <c r="G14" s="30"/>
      <c r="H14" s="30"/>
      <c r="I14" s="30"/>
      <c r="J14" s="29"/>
      <c r="K14" s="29"/>
      <c r="L14" s="29"/>
      <c r="M14" s="30"/>
      <c r="N14" s="32" t="str">
        <f aca="false">IF($B14="","",IF(AND(ISNUMBER(D14),OR(D14&lt;46023,D14&gt;46387)),"WIN NOT IN 2026","OK"))</f>
        <v/>
      </c>
      <c r="O14" s="29"/>
    </row>
    <row r="15" customFormat="false" ht="15" hidden="false" customHeight="false" outlineLevel="0" collapsed="false">
      <c r="A15" s="27" t="n">
        <v>12</v>
      </c>
      <c r="B15" s="29"/>
      <c r="C15" s="28"/>
      <c r="D15" s="28"/>
      <c r="E15" s="29"/>
      <c r="F15" s="29"/>
      <c r="G15" s="30"/>
      <c r="H15" s="30"/>
      <c r="I15" s="30"/>
      <c r="J15" s="29"/>
      <c r="K15" s="29"/>
      <c r="L15" s="29"/>
      <c r="M15" s="30"/>
      <c r="N15" s="32" t="str">
        <f aca="false">IF($B15="","",IF(AND(ISNUMBER(D15),OR(D15&lt;46023,D15&gt;46387)),"WIN NOT IN 2026","OK"))</f>
        <v/>
      </c>
      <c r="O15" s="29"/>
    </row>
    <row r="16" customFormat="false" ht="15" hidden="false" customHeight="false" outlineLevel="0" collapsed="false">
      <c r="A16" s="27" t="n">
        <v>13</v>
      </c>
      <c r="B16" s="29"/>
      <c r="C16" s="28"/>
      <c r="D16" s="28"/>
      <c r="E16" s="29"/>
      <c r="F16" s="29"/>
      <c r="G16" s="30"/>
      <c r="H16" s="30"/>
      <c r="I16" s="30"/>
      <c r="J16" s="29"/>
      <c r="K16" s="29"/>
      <c r="L16" s="29"/>
      <c r="M16" s="30"/>
      <c r="N16" s="32" t="str">
        <f aca="false">IF($B16="","",IF(AND(ISNUMBER(D16),OR(D16&lt;46023,D16&gt;46387)),"WIN NOT IN 2026","OK"))</f>
        <v/>
      </c>
      <c r="O16" s="29"/>
    </row>
    <row r="17" customFormat="false" ht="15" hidden="false" customHeight="false" outlineLevel="0" collapsed="false">
      <c r="A17" s="27" t="n">
        <v>14</v>
      </c>
      <c r="B17" s="29"/>
      <c r="C17" s="28"/>
      <c r="D17" s="28"/>
      <c r="E17" s="29"/>
      <c r="F17" s="29"/>
      <c r="G17" s="30"/>
      <c r="H17" s="30"/>
      <c r="I17" s="30"/>
      <c r="J17" s="29"/>
      <c r="K17" s="29"/>
      <c r="L17" s="29"/>
      <c r="M17" s="30"/>
      <c r="N17" s="32" t="str">
        <f aca="false">IF($B17="","",IF(AND(ISNUMBER(D17),OR(D17&lt;46023,D17&gt;46387)),"WIN NOT IN 2026","OK"))</f>
        <v/>
      </c>
      <c r="O17" s="29"/>
    </row>
    <row r="18" customFormat="false" ht="15" hidden="false" customHeight="false" outlineLevel="0" collapsed="false">
      <c r="A18" s="27" t="n">
        <v>15</v>
      </c>
      <c r="B18" s="29"/>
      <c r="C18" s="28"/>
      <c r="D18" s="28"/>
      <c r="E18" s="29"/>
      <c r="F18" s="29"/>
      <c r="G18" s="30"/>
      <c r="H18" s="30"/>
      <c r="I18" s="30"/>
      <c r="J18" s="29"/>
      <c r="K18" s="29"/>
      <c r="L18" s="29"/>
      <c r="M18" s="30"/>
      <c r="N18" s="32" t="str">
        <f aca="false">IF($B18="","",IF(AND(ISNUMBER(D18),OR(D18&lt;46023,D18&gt;46387)),"WIN NOT IN 2026","OK"))</f>
        <v/>
      </c>
      <c r="O18" s="29"/>
    </row>
    <row r="19" customFormat="false" ht="15" hidden="false" customHeight="false" outlineLevel="0" collapsed="false">
      <c r="A19" s="27" t="n">
        <v>16</v>
      </c>
      <c r="B19" s="29"/>
      <c r="C19" s="28"/>
      <c r="D19" s="28"/>
      <c r="E19" s="29"/>
      <c r="F19" s="29"/>
      <c r="G19" s="30"/>
      <c r="H19" s="30"/>
      <c r="I19" s="30"/>
      <c r="J19" s="29"/>
      <c r="K19" s="29"/>
      <c r="L19" s="29"/>
      <c r="M19" s="30"/>
      <c r="N19" s="32" t="str">
        <f aca="false">IF($B19="","",IF(AND(ISNUMBER(D19),OR(D19&lt;46023,D19&gt;46387)),"WIN NOT IN 2026","OK"))</f>
        <v/>
      </c>
      <c r="O19" s="29"/>
    </row>
    <row r="20" customFormat="false" ht="15" hidden="false" customHeight="false" outlineLevel="0" collapsed="false">
      <c r="A20" s="27" t="n">
        <v>17</v>
      </c>
      <c r="B20" s="29"/>
      <c r="C20" s="28"/>
      <c r="D20" s="28"/>
      <c r="E20" s="29"/>
      <c r="F20" s="29"/>
      <c r="G20" s="30"/>
      <c r="H20" s="30"/>
      <c r="I20" s="30"/>
      <c r="J20" s="29"/>
      <c r="K20" s="29"/>
      <c r="L20" s="29"/>
      <c r="M20" s="30"/>
      <c r="N20" s="32" t="str">
        <f aca="false">IF($B20="","",IF(AND(ISNUMBER(D20),OR(D20&lt;46023,D20&gt;46387)),"WIN NOT IN 2026","OK"))</f>
        <v/>
      </c>
      <c r="O20" s="29"/>
    </row>
    <row r="21" customFormat="false" ht="15" hidden="false" customHeight="false" outlineLevel="0" collapsed="false">
      <c r="A21" s="27" t="n">
        <v>18</v>
      </c>
      <c r="B21" s="29"/>
      <c r="C21" s="28"/>
      <c r="D21" s="28"/>
      <c r="E21" s="29"/>
      <c r="F21" s="29"/>
      <c r="G21" s="30"/>
      <c r="H21" s="30"/>
      <c r="I21" s="30"/>
      <c r="J21" s="29"/>
      <c r="K21" s="29"/>
      <c r="L21" s="29"/>
      <c r="M21" s="30"/>
      <c r="N21" s="32" t="str">
        <f aca="false">IF($B21="","",IF(AND(ISNUMBER(D21),OR(D21&lt;46023,D21&gt;46387)),"WIN NOT IN 2026","OK"))</f>
        <v/>
      </c>
      <c r="O21" s="29"/>
    </row>
    <row r="22" customFormat="false" ht="15" hidden="false" customHeight="false" outlineLevel="0" collapsed="false">
      <c r="A22" s="27" t="n">
        <v>19</v>
      </c>
      <c r="B22" s="29"/>
      <c r="C22" s="28"/>
      <c r="D22" s="28"/>
      <c r="E22" s="29"/>
      <c r="F22" s="29"/>
      <c r="G22" s="30"/>
      <c r="H22" s="30"/>
      <c r="I22" s="30"/>
      <c r="J22" s="29"/>
      <c r="K22" s="29"/>
      <c r="L22" s="29"/>
      <c r="M22" s="30"/>
      <c r="N22" s="32" t="str">
        <f aca="false">IF($B22="","",IF(AND(ISNUMBER(D22),OR(D22&lt;46023,D22&gt;46387)),"WIN NOT IN 2026","OK"))</f>
        <v/>
      </c>
      <c r="O22" s="29"/>
    </row>
    <row r="23" customFormat="false" ht="15" hidden="false" customHeight="false" outlineLevel="0" collapsed="false">
      <c r="A23" s="27" t="n">
        <v>20</v>
      </c>
      <c r="B23" s="29"/>
      <c r="C23" s="28"/>
      <c r="D23" s="28"/>
      <c r="E23" s="29"/>
      <c r="F23" s="29"/>
      <c r="G23" s="30"/>
      <c r="H23" s="30"/>
      <c r="I23" s="30"/>
      <c r="J23" s="29"/>
      <c r="K23" s="29"/>
      <c r="L23" s="29"/>
      <c r="M23" s="30"/>
      <c r="N23" s="32" t="str">
        <f aca="false">IF($B23="","",IF(AND(ISNUMBER(D23),OR(D23&lt;46023,D23&gt;46387)),"WIN NOT IN 2026","OK"))</f>
        <v/>
      </c>
      <c r="O23" s="29"/>
    </row>
    <row r="24" customFormat="false" ht="15" hidden="false" customHeight="false" outlineLevel="0" collapsed="false">
      <c r="A24" s="27" t="n">
        <v>21</v>
      </c>
      <c r="B24" s="29"/>
      <c r="C24" s="28"/>
      <c r="D24" s="28"/>
      <c r="E24" s="29"/>
      <c r="F24" s="29"/>
      <c r="G24" s="30"/>
      <c r="H24" s="30"/>
      <c r="I24" s="30"/>
      <c r="J24" s="29"/>
      <c r="K24" s="29"/>
      <c r="L24" s="29"/>
      <c r="M24" s="30"/>
      <c r="N24" s="32" t="str">
        <f aca="false">IF($B24="","",IF(AND(ISNUMBER(D24),OR(D24&lt;46023,D24&gt;46387)),"WIN NOT IN 2026","OK"))</f>
        <v/>
      </c>
      <c r="O24" s="29"/>
    </row>
    <row r="25" customFormat="false" ht="15" hidden="false" customHeight="false" outlineLevel="0" collapsed="false">
      <c r="A25" s="27" t="n">
        <v>22</v>
      </c>
      <c r="B25" s="29"/>
      <c r="C25" s="28"/>
      <c r="D25" s="28"/>
      <c r="E25" s="29"/>
      <c r="F25" s="29"/>
      <c r="G25" s="30"/>
      <c r="H25" s="30"/>
      <c r="I25" s="30"/>
      <c r="J25" s="29"/>
      <c r="K25" s="29"/>
      <c r="L25" s="29"/>
      <c r="M25" s="30"/>
      <c r="N25" s="32" t="str">
        <f aca="false">IF($B25="","",IF(AND(ISNUMBER(D25),OR(D25&lt;46023,D25&gt;46387)),"WIN NOT IN 2026","OK"))</f>
        <v/>
      </c>
      <c r="O25" s="29"/>
    </row>
    <row r="26" customFormat="false" ht="15" hidden="false" customHeight="false" outlineLevel="0" collapsed="false">
      <c r="A26" s="27" t="n">
        <v>23</v>
      </c>
      <c r="B26" s="29"/>
      <c r="C26" s="28"/>
      <c r="D26" s="28"/>
      <c r="E26" s="29"/>
      <c r="F26" s="29"/>
      <c r="G26" s="30"/>
      <c r="H26" s="30"/>
      <c r="I26" s="30"/>
      <c r="J26" s="29"/>
      <c r="K26" s="29"/>
      <c r="L26" s="29"/>
      <c r="M26" s="30"/>
      <c r="N26" s="32" t="str">
        <f aca="false">IF($B26="","",IF(AND(ISNUMBER(D26),OR(D26&lt;46023,D26&gt;46387)),"WIN NOT IN 2026","OK"))</f>
        <v/>
      </c>
      <c r="O26" s="29"/>
    </row>
    <row r="27" customFormat="false" ht="15" hidden="false" customHeight="false" outlineLevel="0" collapsed="false">
      <c r="A27" s="27" t="n">
        <v>24</v>
      </c>
      <c r="B27" s="29"/>
      <c r="C27" s="28"/>
      <c r="D27" s="28"/>
      <c r="E27" s="29"/>
      <c r="F27" s="29"/>
      <c r="G27" s="30"/>
      <c r="H27" s="30"/>
      <c r="I27" s="30"/>
      <c r="J27" s="29"/>
      <c r="K27" s="29"/>
      <c r="L27" s="29"/>
      <c r="M27" s="30"/>
      <c r="N27" s="32" t="str">
        <f aca="false">IF($B27="","",IF(AND(ISNUMBER(D27),OR(D27&lt;46023,D27&gt;46387)),"WIN NOT IN 2026","OK"))</f>
        <v/>
      </c>
      <c r="O27" s="29"/>
    </row>
    <row r="28" customFormat="false" ht="15" hidden="false" customHeight="false" outlineLevel="0" collapsed="false">
      <c r="A28" s="27" t="n">
        <v>25</v>
      </c>
      <c r="B28" s="29"/>
      <c r="C28" s="28"/>
      <c r="D28" s="28"/>
      <c r="E28" s="29"/>
      <c r="F28" s="29"/>
      <c r="G28" s="30"/>
      <c r="H28" s="30"/>
      <c r="I28" s="30"/>
      <c r="J28" s="29"/>
      <c r="K28" s="29"/>
      <c r="L28" s="29"/>
      <c r="M28" s="30"/>
      <c r="N28" s="32" t="str">
        <f aca="false">IF($B28="","",IF(AND(ISNUMBER(D28),OR(D28&lt;46023,D28&gt;46387)),"WIN NOT IN 2026","OK"))</f>
        <v/>
      </c>
      <c r="O28" s="29"/>
    </row>
    <row r="29" customFormat="false" ht="15" hidden="false" customHeight="false" outlineLevel="0" collapsed="false">
      <c r="A29" s="27" t="n">
        <v>26</v>
      </c>
      <c r="B29" s="29"/>
      <c r="C29" s="28"/>
      <c r="D29" s="28"/>
      <c r="E29" s="29"/>
      <c r="F29" s="29"/>
      <c r="G29" s="30"/>
      <c r="H29" s="30"/>
      <c r="I29" s="30"/>
      <c r="J29" s="29"/>
      <c r="K29" s="29"/>
      <c r="L29" s="29"/>
      <c r="M29" s="30"/>
      <c r="N29" s="32" t="str">
        <f aca="false">IF($B29="","",IF(AND(ISNUMBER(D29),OR(D29&lt;46023,D29&gt;46387)),"WIN NOT IN 2026","OK"))</f>
        <v/>
      </c>
      <c r="O29" s="29"/>
    </row>
    <row r="30" customFormat="false" ht="15" hidden="false" customHeight="false" outlineLevel="0" collapsed="false">
      <c r="A30" s="27" t="n">
        <v>27</v>
      </c>
      <c r="B30" s="29"/>
      <c r="C30" s="28"/>
      <c r="D30" s="28"/>
      <c r="E30" s="29"/>
      <c r="F30" s="29"/>
      <c r="G30" s="30"/>
      <c r="H30" s="30"/>
      <c r="I30" s="30"/>
      <c r="J30" s="29"/>
      <c r="K30" s="29"/>
      <c r="L30" s="29"/>
      <c r="M30" s="30"/>
      <c r="N30" s="32" t="str">
        <f aca="false">IF($B30="","",IF(AND(ISNUMBER(D30),OR(D30&lt;46023,D30&gt;46387)),"WIN NOT IN 2026","OK"))</f>
        <v/>
      </c>
      <c r="O30" s="29"/>
    </row>
    <row r="31" customFormat="false" ht="15" hidden="false" customHeight="false" outlineLevel="0" collapsed="false">
      <c r="A31" s="27" t="n">
        <v>28</v>
      </c>
      <c r="B31" s="29"/>
      <c r="C31" s="28"/>
      <c r="D31" s="28"/>
      <c r="E31" s="29"/>
      <c r="F31" s="29"/>
      <c r="G31" s="30"/>
      <c r="H31" s="30"/>
      <c r="I31" s="30"/>
      <c r="J31" s="29"/>
      <c r="K31" s="29"/>
      <c r="L31" s="29"/>
      <c r="M31" s="30"/>
      <c r="N31" s="32" t="str">
        <f aca="false">IF($B31="","",IF(AND(ISNUMBER(D31),OR(D31&lt;46023,D31&gt;46387)),"WIN NOT IN 2026","OK"))</f>
        <v/>
      </c>
      <c r="O31" s="29"/>
    </row>
    <row r="32" customFormat="false" ht="15" hidden="false" customHeight="false" outlineLevel="0" collapsed="false">
      <c r="A32" s="27" t="n">
        <v>29</v>
      </c>
      <c r="B32" s="29"/>
      <c r="C32" s="28"/>
      <c r="D32" s="28"/>
      <c r="E32" s="29"/>
      <c r="F32" s="29"/>
      <c r="G32" s="30"/>
      <c r="H32" s="30"/>
      <c r="I32" s="30"/>
      <c r="J32" s="29"/>
      <c r="K32" s="29"/>
      <c r="L32" s="29"/>
      <c r="M32" s="30"/>
      <c r="N32" s="32" t="str">
        <f aca="false">IF($B32="","",IF(AND(ISNUMBER(D32),OR(D32&lt;46023,D32&gt;46387)),"WIN NOT IN 2026","OK"))</f>
        <v/>
      </c>
      <c r="O32" s="29"/>
    </row>
    <row r="33" customFormat="false" ht="15" hidden="false" customHeight="false" outlineLevel="0" collapsed="false">
      <c r="A33" s="27" t="n">
        <v>30</v>
      </c>
      <c r="B33" s="29"/>
      <c r="C33" s="28"/>
      <c r="D33" s="28"/>
      <c r="E33" s="29"/>
      <c r="F33" s="29"/>
      <c r="G33" s="30"/>
      <c r="H33" s="30"/>
      <c r="I33" s="30"/>
      <c r="J33" s="29"/>
      <c r="K33" s="29"/>
      <c r="L33" s="29"/>
      <c r="M33" s="30"/>
      <c r="N33" s="32" t="str">
        <f aca="false">IF($B33="","",IF(AND(ISNUMBER(D33),OR(D33&lt;46023,D33&gt;46387)),"WIN NOT IN 2026","OK"))</f>
        <v/>
      </c>
      <c r="O33" s="29"/>
    </row>
    <row r="34" customFormat="false" ht="15" hidden="false" customHeight="false" outlineLevel="0" collapsed="false">
      <c r="A34" s="27" t="n">
        <v>31</v>
      </c>
      <c r="B34" s="29"/>
      <c r="C34" s="28"/>
      <c r="D34" s="28"/>
      <c r="E34" s="29"/>
      <c r="F34" s="29"/>
      <c r="G34" s="30"/>
      <c r="H34" s="30"/>
      <c r="I34" s="30"/>
      <c r="J34" s="29"/>
      <c r="K34" s="29"/>
      <c r="L34" s="29"/>
      <c r="M34" s="30"/>
      <c r="N34" s="32" t="str">
        <f aca="false">IF($B34="","",IF(AND(ISNUMBER(D34),OR(D34&lt;46023,D34&gt;46387)),"WIN NOT IN 2026","OK"))</f>
        <v/>
      </c>
      <c r="O34" s="29"/>
    </row>
    <row r="35" customFormat="false" ht="15" hidden="false" customHeight="false" outlineLevel="0" collapsed="false">
      <c r="A35" s="27" t="n">
        <v>32</v>
      </c>
      <c r="B35" s="29"/>
      <c r="C35" s="28"/>
      <c r="D35" s="28"/>
      <c r="E35" s="29"/>
      <c r="F35" s="29"/>
      <c r="G35" s="30"/>
      <c r="H35" s="30"/>
      <c r="I35" s="30"/>
      <c r="J35" s="29"/>
      <c r="K35" s="29"/>
      <c r="L35" s="29"/>
      <c r="M35" s="30"/>
      <c r="N35" s="32" t="str">
        <f aca="false">IF($B35="","",IF(AND(ISNUMBER(D35),OR(D35&lt;46023,D35&gt;46387)),"WIN NOT IN 2026","OK"))</f>
        <v/>
      </c>
      <c r="O35" s="29"/>
    </row>
    <row r="36" customFormat="false" ht="15" hidden="false" customHeight="false" outlineLevel="0" collapsed="false">
      <c r="A36" s="27" t="n">
        <v>33</v>
      </c>
      <c r="B36" s="29"/>
      <c r="C36" s="28"/>
      <c r="D36" s="28"/>
      <c r="E36" s="29"/>
      <c r="F36" s="29"/>
      <c r="G36" s="30"/>
      <c r="H36" s="30"/>
      <c r="I36" s="30"/>
      <c r="J36" s="29"/>
      <c r="K36" s="29"/>
      <c r="L36" s="29"/>
      <c r="M36" s="30"/>
      <c r="N36" s="32" t="str">
        <f aca="false">IF($B36="","",IF(AND(ISNUMBER(D36),OR(D36&lt;46023,D36&gt;46387)),"WIN NOT IN 2026","OK"))</f>
        <v/>
      </c>
      <c r="O36" s="29"/>
    </row>
    <row r="37" customFormat="false" ht="15" hidden="false" customHeight="false" outlineLevel="0" collapsed="false">
      <c r="A37" s="27" t="n">
        <v>34</v>
      </c>
      <c r="B37" s="29"/>
      <c r="C37" s="28"/>
      <c r="D37" s="28"/>
      <c r="E37" s="29"/>
      <c r="F37" s="29"/>
      <c r="G37" s="30"/>
      <c r="H37" s="30"/>
      <c r="I37" s="30"/>
      <c r="J37" s="29"/>
      <c r="K37" s="29"/>
      <c r="L37" s="29"/>
      <c r="M37" s="30"/>
      <c r="N37" s="32" t="str">
        <f aca="false">IF($B37="","",IF(AND(ISNUMBER(D37),OR(D37&lt;46023,D37&gt;46387)),"WIN NOT IN 2026","OK"))</f>
        <v/>
      </c>
      <c r="O37" s="29"/>
    </row>
    <row r="38" customFormat="false" ht="15" hidden="false" customHeight="false" outlineLevel="0" collapsed="false">
      <c r="A38" s="27" t="n">
        <v>35</v>
      </c>
      <c r="B38" s="29"/>
      <c r="C38" s="28"/>
      <c r="D38" s="28"/>
      <c r="E38" s="29"/>
      <c r="F38" s="29"/>
      <c r="G38" s="30"/>
      <c r="H38" s="30"/>
      <c r="I38" s="30"/>
      <c r="J38" s="29"/>
      <c r="K38" s="29"/>
      <c r="L38" s="29"/>
      <c r="M38" s="30"/>
      <c r="N38" s="32" t="str">
        <f aca="false">IF($B38="","",IF(AND(ISNUMBER(D38),OR(D38&lt;46023,D38&gt;46387)),"WIN NOT IN 2026","OK"))</f>
        <v/>
      </c>
      <c r="O38" s="29"/>
    </row>
    <row r="39" customFormat="false" ht="15" hidden="false" customHeight="false" outlineLevel="0" collapsed="false">
      <c r="A39" s="27" t="n">
        <v>36</v>
      </c>
      <c r="B39" s="29"/>
      <c r="C39" s="28"/>
      <c r="D39" s="28"/>
      <c r="E39" s="29"/>
      <c r="F39" s="29"/>
      <c r="G39" s="30"/>
      <c r="H39" s="30"/>
      <c r="I39" s="30"/>
      <c r="J39" s="29"/>
      <c r="K39" s="29"/>
      <c r="L39" s="29"/>
      <c r="M39" s="30"/>
      <c r="N39" s="32" t="str">
        <f aca="false">IF($B39="","",IF(AND(ISNUMBER(D39),OR(D39&lt;46023,D39&gt;46387)),"WIN NOT IN 2026","OK"))</f>
        <v/>
      </c>
      <c r="O39" s="29"/>
    </row>
    <row r="40" customFormat="false" ht="15" hidden="false" customHeight="false" outlineLevel="0" collapsed="false">
      <c r="A40" s="27" t="n">
        <v>37</v>
      </c>
      <c r="B40" s="29"/>
      <c r="C40" s="28"/>
      <c r="D40" s="28"/>
      <c r="E40" s="29"/>
      <c r="F40" s="29"/>
      <c r="G40" s="30"/>
      <c r="H40" s="30"/>
      <c r="I40" s="30"/>
      <c r="J40" s="29"/>
      <c r="K40" s="29"/>
      <c r="L40" s="29"/>
      <c r="M40" s="30"/>
      <c r="N40" s="32" t="str">
        <f aca="false">IF($B40="","",IF(AND(ISNUMBER(D40),OR(D40&lt;46023,D40&gt;46387)),"WIN NOT IN 2026","OK"))</f>
        <v/>
      </c>
      <c r="O40" s="29"/>
    </row>
    <row r="41" customFormat="false" ht="15" hidden="false" customHeight="false" outlineLevel="0" collapsed="false">
      <c r="A41" s="27" t="n">
        <v>38</v>
      </c>
      <c r="B41" s="29"/>
      <c r="C41" s="28"/>
      <c r="D41" s="28"/>
      <c r="E41" s="29"/>
      <c r="F41" s="29"/>
      <c r="G41" s="30"/>
      <c r="H41" s="30"/>
      <c r="I41" s="30"/>
      <c r="J41" s="29"/>
      <c r="K41" s="29"/>
      <c r="L41" s="29"/>
      <c r="M41" s="30"/>
      <c r="N41" s="32" t="str">
        <f aca="false">IF($B41="","",IF(AND(ISNUMBER(D41),OR(D41&lt;46023,D41&gt;46387)),"WIN NOT IN 2026","OK"))</f>
        <v/>
      </c>
      <c r="O41" s="29"/>
    </row>
    <row r="42" customFormat="false" ht="15" hidden="false" customHeight="false" outlineLevel="0" collapsed="false">
      <c r="A42" s="27" t="n">
        <v>39</v>
      </c>
      <c r="B42" s="29"/>
      <c r="C42" s="28"/>
      <c r="D42" s="28"/>
      <c r="E42" s="29"/>
      <c r="F42" s="29"/>
      <c r="G42" s="30"/>
      <c r="H42" s="30"/>
      <c r="I42" s="30"/>
      <c r="J42" s="29"/>
      <c r="K42" s="29"/>
      <c r="L42" s="29"/>
      <c r="M42" s="30"/>
      <c r="N42" s="32" t="str">
        <f aca="false">IF($B42="","",IF(AND(ISNUMBER(D42),OR(D42&lt;46023,D42&gt;46387)),"WIN NOT IN 2026","OK"))</f>
        <v/>
      </c>
      <c r="O42" s="29"/>
    </row>
    <row r="43" customFormat="false" ht="15" hidden="false" customHeight="false" outlineLevel="0" collapsed="false">
      <c r="A43" s="27" t="n">
        <v>40</v>
      </c>
      <c r="B43" s="29"/>
      <c r="C43" s="28"/>
      <c r="D43" s="28"/>
      <c r="E43" s="29"/>
      <c r="F43" s="29"/>
      <c r="G43" s="30"/>
      <c r="H43" s="30"/>
      <c r="I43" s="30"/>
      <c r="J43" s="29"/>
      <c r="K43" s="29"/>
      <c r="L43" s="29"/>
      <c r="M43" s="30"/>
      <c r="N43" s="32" t="str">
        <f aca="false">IF($B43="","",IF(AND(ISNUMBER(D43),OR(D43&lt;46023,D43&gt;46387)),"WIN NOT IN 2026","OK"))</f>
        <v/>
      </c>
      <c r="O43" s="29"/>
    </row>
    <row r="44" customFormat="false" ht="15" hidden="false" customHeight="false" outlineLevel="0" collapsed="false">
      <c r="A44" s="27" t="n">
        <v>41</v>
      </c>
      <c r="B44" s="29"/>
      <c r="C44" s="28"/>
      <c r="D44" s="28"/>
      <c r="E44" s="29"/>
      <c r="F44" s="29"/>
      <c r="G44" s="30"/>
      <c r="H44" s="30"/>
      <c r="I44" s="30"/>
      <c r="J44" s="29"/>
      <c r="K44" s="29"/>
      <c r="L44" s="29"/>
      <c r="M44" s="30"/>
      <c r="N44" s="32" t="str">
        <f aca="false">IF($B44="","",IF(AND(ISNUMBER(D44),OR(D44&lt;46023,D44&gt;46387)),"WIN NOT IN 2026","OK"))</f>
        <v/>
      </c>
      <c r="O44" s="29"/>
    </row>
    <row r="45" customFormat="false" ht="15" hidden="false" customHeight="false" outlineLevel="0" collapsed="false">
      <c r="A45" s="27" t="n">
        <v>42</v>
      </c>
      <c r="B45" s="29"/>
      <c r="C45" s="28"/>
      <c r="D45" s="28"/>
      <c r="E45" s="29"/>
      <c r="F45" s="29"/>
      <c r="G45" s="30"/>
      <c r="H45" s="30"/>
      <c r="I45" s="30"/>
      <c r="J45" s="29"/>
      <c r="K45" s="29"/>
      <c r="L45" s="29"/>
      <c r="M45" s="30"/>
      <c r="N45" s="32" t="str">
        <f aca="false">IF($B45="","",IF(AND(ISNUMBER(D45),OR(D45&lt;46023,D45&gt;46387)),"WIN NOT IN 2026","OK"))</f>
        <v/>
      </c>
      <c r="O45" s="29"/>
    </row>
    <row r="46" customFormat="false" ht="15" hidden="false" customHeight="false" outlineLevel="0" collapsed="false">
      <c r="A46" s="27" t="n">
        <v>43</v>
      </c>
      <c r="B46" s="29"/>
      <c r="C46" s="28"/>
      <c r="D46" s="28"/>
      <c r="E46" s="29"/>
      <c r="F46" s="29"/>
      <c r="G46" s="30"/>
      <c r="H46" s="30"/>
      <c r="I46" s="30"/>
      <c r="J46" s="29"/>
      <c r="K46" s="29"/>
      <c r="L46" s="29"/>
      <c r="M46" s="30"/>
      <c r="N46" s="32" t="str">
        <f aca="false">IF($B46="","",IF(AND(ISNUMBER(D46),OR(D46&lt;46023,D46&gt;46387)),"WIN NOT IN 2026","OK"))</f>
        <v/>
      </c>
      <c r="O46" s="29"/>
    </row>
    <row r="47" customFormat="false" ht="15" hidden="false" customHeight="false" outlineLevel="0" collapsed="false">
      <c r="A47" s="27" t="n">
        <v>44</v>
      </c>
      <c r="B47" s="29"/>
      <c r="C47" s="28"/>
      <c r="D47" s="28"/>
      <c r="E47" s="29"/>
      <c r="F47" s="29"/>
      <c r="G47" s="30"/>
      <c r="H47" s="30"/>
      <c r="I47" s="30"/>
      <c r="J47" s="29"/>
      <c r="K47" s="29"/>
      <c r="L47" s="29"/>
      <c r="M47" s="30"/>
      <c r="N47" s="32" t="str">
        <f aca="false">IF($B47="","",IF(AND(ISNUMBER(D47),OR(D47&lt;46023,D47&gt;46387)),"WIN NOT IN 2026","OK"))</f>
        <v/>
      </c>
      <c r="O47" s="29"/>
    </row>
    <row r="48" customFormat="false" ht="15" hidden="false" customHeight="false" outlineLevel="0" collapsed="false">
      <c r="A48" s="27" t="n">
        <v>45</v>
      </c>
      <c r="B48" s="29"/>
      <c r="C48" s="28"/>
      <c r="D48" s="28"/>
      <c r="E48" s="29"/>
      <c r="F48" s="29"/>
      <c r="G48" s="30"/>
      <c r="H48" s="30"/>
      <c r="I48" s="30"/>
      <c r="J48" s="29"/>
      <c r="K48" s="29"/>
      <c r="L48" s="29"/>
      <c r="M48" s="30"/>
      <c r="N48" s="32" t="str">
        <f aca="false">IF($B48="","",IF(AND(ISNUMBER(D48),OR(D48&lt;46023,D48&gt;46387)),"WIN NOT IN 2026","OK"))</f>
        <v/>
      </c>
      <c r="O48" s="29"/>
    </row>
    <row r="49" customFormat="false" ht="15" hidden="false" customHeight="false" outlineLevel="0" collapsed="false">
      <c r="A49" s="27" t="n">
        <v>46</v>
      </c>
      <c r="B49" s="29"/>
      <c r="C49" s="28"/>
      <c r="D49" s="28"/>
      <c r="E49" s="29"/>
      <c r="F49" s="29"/>
      <c r="G49" s="30"/>
      <c r="H49" s="30"/>
      <c r="I49" s="30"/>
      <c r="J49" s="29"/>
      <c r="K49" s="29"/>
      <c r="L49" s="29"/>
      <c r="M49" s="30"/>
      <c r="N49" s="32" t="str">
        <f aca="false">IF($B49="","",IF(AND(ISNUMBER(D49),OR(D49&lt;46023,D49&gt;46387)),"WIN NOT IN 2026","OK"))</f>
        <v/>
      </c>
      <c r="O49" s="29"/>
    </row>
    <row r="50" customFormat="false" ht="15" hidden="false" customHeight="false" outlineLevel="0" collapsed="false">
      <c r="A50" s="27" t="n">
        <v>47</v>
      </c>
      <c r="B50" s="29"/>
      <c r="C50" s="28"/>
      <c r="D50" s="28"/>
      <c r="E50" s="29"/>
      <c r="F50" s="29"/>
      <c r="G50" s="30"/>
      <c r="H50" s="30"/>
      <c r="I50" s="30"/>
      <c r="J50" s="29"/>
      <c r="K50" s="29"/>
      <c r="L50" s="29"/>
      <c r="M50" s="30"/>
      <c r="N50" s="32" t="str">
        <f aca="false">IF($B50="","",IF(AND(ISNUMBER(D50),OR(D50&lt;46023,D50&gt;46387)),"WIN NOT IN 2026","OK"))</f>
        <v/>
      </c>
      <c r="O50" s="29"/>
    </row>
    <row r="51" customFormat="false" ht="15" hidden="false" customHeight="false" outlineLevel="0" collapsed="false">
      <c r="A51" s="27" t="n">
        <v>48</v>
      </c>
      <c r="B51" s="29"/>
      <c r="C51" s="28"/>
      <c r="D51" s="28"/>
      <c r="E51" s="29"/>
      <c r="F51" s="29"/>
      <c r="G51" s="30"/>
      <c r="H51" s="30"/>
      <c r="I51" s="30"/>
      <c r="J51" s="29"/>
      <c r="K51" s="29"/>
      <c r="L51" s="29"/>
      <c r="M51" s="30"/>
      <c r="N51" s="32" t="str">
        <f aca="false">IF($B51="","",IF(AND(ISNUMBER(D51),OR(D51&lt;46023,D51&gt;46387)),"WIN NOT IN 2026","OK"))</f>
        <v/>
      </c>
      <c r="O51" s="29"/>
    </row>
    <row r="52" customFormat="false" ht="15" hidden="false" customHeight="false" outlineLevel="0" collapsed="false">
      <c r="A52" s="27" t="n">
        <v>49</v>
      </c>
      <c r="B52" s="29"/>
      <c r="C52" s="28"/>
      <c r="D52" s="28"/>
      <c r="E52" s="29"/>
      <c r="F52" s="29"/>
      <c r="G52" s="30"/>
      <c r="H52" s="30"/>
      <c r="I52" s="30"/>
      <c r="J52" s="29"/>
      <c r="K52" s="29"/>
      <c r="L52" s="29"/>
      <c r="M52" s="30"/>
      <c r="N52" s="32" t="str">
        <f aca="false">IF($B52="","",IF(AND(ISNUMBER(D52),OR(D52&lt;46023,D52&gt;46387)),"WIN NOT IN 2026","OK"))</f>
        <v/>
      </c>
      <c r="O52" s="29"/>
    </row>
    <row r="53" customFormat="false" ht="15" hidden="false" customHeight="false" outlineLevel="0" collapsed="false">
      <c r="A53" s="27" t="n">
        <v>50</v>
      </c>
      <c r="B53" s="29"/>
      <c r="C53" s="28"/>
      <c r="D53" s="28"/>
      <c r="E53" s="29"/>
      <c r="F53" s="29"/>
      <c r="G53" s="30"/>
      <c r="H53" s="30"/>
      <c r="I53" s="30"/>
      <c r="J53" s="29"/>
      <c r="K53" s="29"/>
      <c r="L53" s="29"/>
      <c r="M53" s="30"/>
      <c r="N53" s="32" t="str">
        <f aca="false">IF($B53="","",IF(AND(ISNUMBER(D53),OR(D53&lt;46023,D53&gt;46387)),"WIN NOT IN 2026","OK"))</f>
        <v/>
      </c>
      <c r="O53" s="29"/>
    </row>
    <row r="54" customFormat="false" ht="15" hidden="false" customHeight="false" outlineLevel="0" collapsed="false">
      <c r="A54" s="27" t="n">
        <v>51</v>
      </c>
      <c r="B54" s="29"/>
      <c r="C54" s="28"/>
      <c r="D54" s="28"/>
      <c r="E54" s="29"/>
      <c r="F54" s="29"/>
      <c r="G54" s="30"/>
      <c r="H54" s="30"/>
      <c r="I54" s="30"/>
      <c r="J54" s="29"/>
      <c r="K54" s="29"/>
      <c r="L54" s="29"/>
      <c r="M54" s="30"/>
      <c r="N54" s="32" t="str">
        <f aca="false">IF($B54="","",IF(AND(ISNUMBER(D54),OR(D54&lt;46023,D54&gt;46387)),"WIN NOT IN 2026","OK"))</f>
        <v/>
      </c>
      <c r="O54" s="29"/>
    </row>
    <row r="55" customFormat="false" ht="15" hidden="false" customHeight="false" outlineLevel="0" collapsed="false">
      <c r="A55" s="27" t="n">
        <v>52</v>
      </c>
      <c r="B55" s="29"/>
      <c r="C55" s="28"/>
      <c r="D55" s="28"/>
      <c r="E55" s="29"/>
      <c r="F55" s="29"/>
      <c r="G55" s="30"/>
      <c r="H55" s="30"/>
      <c r="I55" s="30"/>
      <c r="J55" s="29"/>
      <c r="K55" s="29"/>
      <c r="L55" s="29"/>
      <c r="M55" s="30"/>
      <c r="N55" s="32" t="str">
        <f aca="false">IF($B55="","",IF(AND(ISNUMBER(D55),OR(D55&lt;46023,D55&gt;46387)),"WIN NOT IN 2026","OK"))</f>
        <v/>
      </c>
      <c r="O55" s="29"/>
    </row>
    <row r="56" customFormat="false" ht="15" hidden="false" customHeight="false" outlineLevel="0" collapsed="false">
      <c r="A56" s="27" t="n">
        <v>53</v>
      </c>
      <c r="B56" s="29"/>
      <c r="C56" s="28"/>
      <c r="D56" s="28"/>
      <c r="E56" s="29"/>
      <c r="F56" s="29"/>
      <c r="G56" s="30"/>
      <c r="H56" s="30"/>
      <c r="I56" s="30"/>
      <c r="J56" s="29"/>
      <c r="K56" s="29"/>
      <c r="L56" s="29"/>
      <c r="M56" s="30"/>
      <c r="N56" s="32" t="str">
        <f aca="false">IF($B56="","",IF(AND(ISNUMBER(D56),OR(D56&lt;46023,D56&gt;46387)),"WIN NOT IN 2026","OK"))</f>
        <v/>
      </c>
      <c r="O56" s="29"/>
    </row>
    <row r="57" customFormat="false" ht="15" hidden="false" customHeight="false" outlineLevel="0" collapsed="false">
      <c r="A57" s="27" t="n">
        <v>54</v>
      </c>
      <c r="B57" s="29"/>
      <c r="C57" s="28"/>
      <c r="D57" s="28"/>
      <c r="E57" s="29"/>
      <c r="F57" s="29"/>
      <c r="G57" s="30"/>
      <c r="H57" s="30"/>
      <c r="I57" s="30"/>
      <c r="J57" s="29"/>
      <c r="K57" s="29"/>
      <c r="L57" s="29"/>
      <c r="M57" s="30"/>
      <c r="N57" s="32" t="str">
        <f aca="false">IF($B57="","",IF(AND(ISNUMBER(D57),OR(D57&lt;46023,D57&gt;46387)),"WIN NOT IN 2026","OK"))</f>
        <v/>
      </c>
      <c r="O57" s="29"/>
    </row>
    <row r="58" customFormat="false" ht="15" hidden="false" customHeight="false" outlineLevel="0" collapsed="false">
      <c r="A58" s="27" t="n">
        <v>55</v>
      </c>
      <c r="B58" s="29"/>
      <c r="C58" s="28"/>
      <c r="D58" s="28"/>
      <c r="E58" s="29"/>
      <c r="F58" s="29"/>
      <c r="G58" s="30"/>
      <c r="H58" s="30"/>
      <c r="I58" s="30"/>
      <c r="J58" s="29"/>
      <c r="K58" s="29"/>
      <c r="L58" s="29"/>
      <c r="M58" s="30"/>
      <c r="N58" s="32" t="str">
        <f aca="false">IF($B58="","",IF(AND(ISNUMBER(D58),OR(D58&lt;46023,D58&gt;46387)),"WIN NOT IN 2026","OK"))</f>
        <v/>
      </c>
      <c r="O58" s="29"/>
    </row>
    <row r="59" customFormat="false" ht="15" hidden="false" customHeight="false" outlineLevel="0" collapsed="false">
      <c r="A59" s="27" t="n">
        <v>56</v>
      </c>
      <c r="B59" s="29"/>
      <c r="C59" s="28"/>
      <c r="D59" s="28"/>
      <c r="E59" s="29"/>
      <c r="F59" s="29"/>
      <c r="G59" s="30"/>
      <c r="H59" s="30"/>
      <c r="I59" s="30"/>
      <c r="J59" s="29"/>
      <c r="K59" s="29"/>
      <c r="L59" s="29"/>
      <c r="M59" s="30"/>
      <c r="N59" s="32" t="str">
        <f aca="false">IF($B59="","",IF(AND(ISNUMBER(D59),OR(D59&lt;46023,D59&gt;46387)),"WIN NOT IN 2026","OK"))</f>
        <v/>
      </c>
      <c r="O59" s="29"/>
    </row>
    <row r="60" customFormat="false" ht="15" hidden="false" customHeight="false" outlineLevel="0" collapsed="false">
      <c r="A60" s="27" t="n">
        <v>57</v>
      </c>
      <c r="B60" s="29"/>
      <c r="C60" s="28"/>
      <c r="D60" s="28"/>
      <c r="E60" s="29"/>
      <c r="F60" s="29"/>
      <c r="G60" s="30"/>
      <c r="H60" s="30"/>
      <c r="I60" s="30"/>
      <c r="J60" s="29"/>
      <c r="K60" s="29"/>
      <c r="L60" s="29"/>
      <c r="M60" s="30"/>
      <c r="N60" s="32" t="str">
        <f aca="false">IF($B60="","",IF(AND(ISNUMBER(D60),OR(D60&lt;46023,D60&gt;46387)),"WIN NOT IN 2026","OK"))</f>
        <v/>
      </c>
      <c r="O60" s="29"/>
    </row>
    <row r="61" customFormat="false" ht="15" hidden="false" customHeight="false" outlineLevel="0" collapsed="false">
      <c r="A61" s="27" t="n">
        <v>58</v>
      </c>
      <c r="B61" s="29"/>
      <c r="C61" s="28"/>
      <c r="D61" s="28"/>
      <c r="E61" s="29"/>
      <c r="F61" s="29"/>
      <c r="G61" s="30"/>
      <c r="H61" s="30"/>
      <c r="I61" s="30"/>
      <c r="J61" s="29"/>
      <c r="K61" s="29"/>
      <c r="L61" s="29"/>
      <c r="M61" s="30"/>
      <c r="N61" s="32" t="str">
        <f aca="false">IF($B61="","",IF(AND(ISNUMBER(D61),OR(D61&lt;46023,D61&gt;46387)),"WIN NOT IN 2026","OK"))</f>
        <v/>
      </c>
      <c r="O61" s="29"/>
    </row>
    <row r="62" customFormat="false" ht="15" hidden="false" customHeight="false" outlineLevel="0" collapsed="false">
      <c r="A62" s="27" t="n">
        <v>59</v>
      </c>
      <c r="B62" s="29"/>
      <c r="C62" s="28"/>
      <c r="D62" s="28"/>
      <c r="E62" s="29"/>
      <c r="F62" s="29"/>
      <c r="G62" s="30"/>
      <c r="H62" s="30"/>
      <c r="I62" s="30"/>
      <c r="J62" s="29"/>
      <c r="K62" s="29"/>
      <c r="L62" s="29"/>
      <c r="M62" s="30"/>
      <c r="N62" s="32" t="str">
        <f aca="false">IF($B62="","",IF(AND(ISNUMBER(D62),OR(D62&lt;46023,D62&gt;46387)),"WIN NOT IN 2026","OK"))</f>
        <v/>
      </c>
      <c r="O62" s="29"/>
    </row>
    <row r="63" customFormat="false" ht="15" hidden="false" customHeight="false" outlineLevel="0" collapsed="false">
      <c r="A63" s="27" t="n">
        <v>60</v>
      </c>
      <c r="B63" s="29"/>
      <c r="C63" s="28"/>
      <c r="D63" s="28"/>
      <c r="E63" s="29"/>
      <c r="F63" s="29"/>
      <c r="G63" s="30"/>
      <c r="H63" s="30"/>
      <c r="I63" s="30"/>
      <c r="J63" s="29"/>
      <c r="K63" s="29"/>
      <c r="L63" s="29"/>
      <c r="M63" s="30"/>
      <c r="N63" s="32" t="str">
        <f aca="false">IF($B63="","",IF(AND(ISNUMBER(D63),OR(D63&lt;46023,D63&gt;46387)),"WIN NOT IN 2026","OK"))</f>
        <v/>
      </c>
      <c r="O63" s="29"/>
    </row>
    <row r="64" customFormat="false" ht="15" hidden="false" customHeight="false" outlineLevel="0" collapsed="false">
      <c r="A64" s="27" t="n">
        <v>61</v>
      </c>
      <c r="B64" s="29"/>
      <c r="C64" s="28"/>
      <c r="D64" s="28"/>
      <c r="E64" s="29"/>
      <c r="F64" s="29"/>
      <c r="G64" s="30"/>
      <c r="H64" s="30"/>
      <c r="I64" s="30"/>
      <c r="J64" s="29"/>
      <c r="K64" s="29"/>
      <c r="L64" s="29"/>
      <c r="M64" s="30"/>
      <c r="N64" s="32" t="str">
        <f aca="false">IF($B64="","",IF(AND(ISNUMBER(D64),OR(D64&lt;46023,D64&gt;46387)),"WIN NOT IN 2026","OK"))</f>
        <v/>
      </c>
      <c r="O64" s="29"/>
    </row>
    <row r="65" customFormat="false" ht="15" hidden="false" customHeight="false" outlineLevel="0" collapsed="false">
      <c r="A65" s="27" t="n">
        <v>62</v>
      </c>
      <c r="B65" s="29"/>
      <c r="C65" s="28"/>
      <c r="D65" s="28"/>
      <c r="E65" s="29"/>
      <c r="F65" s="29"/>
      <c r="G65" s="30"/>
      <c r="H65" s="30"/>
      <c r="I65" s="30"/>
      <c r="J65" s="29"/>
      <c r="K65" s="29"/>
      <c r="L65" s="29"/>
      <c r="M65" s="30"/>
      <c r="N65" s="32" t="str">
        <f aca="false">IF($B65="","",IF(AND(ISNUMBER(D65),OR(D65&lt;46023,D65&gt;46387)),"WIN NOT IN 2026","OK"))</f>
        <v/>
      </c>
      <c r="O65" s="29"/>
    </row>
    <row r="66" customFormat="false" ht="15" hidden="false" customHeight="false" outlineLevel="0" collapsed="false">
      <c r="A66" s="27" t="n">
        <v>63</v>
      </c>
      <c r="B66" s="29"/>
      <c r="C66" s="28"/>
      <c r="D66" s="28"/>
      <c r="E66" s="29"/>
      <c r="F66" s="29"/>
      <c r="G66" s="30"/>
      <c r="H66" s="30"/>
      <c r="I66" s="30"/>
      <c r="J66" s="29"/>
      <c r="K66" s="29"/>
      <c r="L66" s="29"/>
      <c r="M66" s="30"/>
      <c r="N66" s="32" t="str">
        <f aca="false">IF($B66="","",IF(AND(ISNUMBER(D66),OR(D66&lt;46023,D66&gt;46387)),"WIN NOT IN 2026","OK"))</f>
        <v/>
      </c>
      <c r="O66" s="29"/>
    </row>
    <row r="67" customFormat="false" ht="15" hidden="false" customHeight="false" outlineLevel="0" collapsed="false">
      <c r="A67" s="27" t="n">
        <v>64</v>
      </c>
      <c r="B67" s="29"/>
      <c r="C67" s="28"/>
      <c r="D67" s="28"/>
      <c r="E67" s="29"/>
      <c r="F67" s="29"/>
      <c r="G67" s="30"/>
      <c r="H67" s="30"/>
      <c r="I67" s="30"/>
      <c r="J67" s="29"/>
      <c r="K67" s="29"/>
      <c r="L67" s="29"/>
      <c r="M67" s="30"/>
      <c r="N67" s="32" t="str">
        <f aca="false">IF($B67="","",IF(AND(ISNUMBER(D67),OR(D67&lt;46023,D67&gt;46387)),"WIN NOT IN 2026","OK"))</f>
        <v/>
      </c>
      <c r="O67" s="29"/>
    </row>
    <row r="68" customFormat="false" ht="15" hidden="false" customHeight="false" outlineLevel="0" collapsed="false">
      <c r="A68" s="27" t="n">
        <v>65</v>
      </c>
      <c r="B68" s="29"/>
      <c r="C68" s="28"/>
      <c r="D68" s="28"/>
      <c r="E68" s="29"/>
      <c r="F68" s="29"/>
      <c r="G68" s="30"/>
      <c r="H68" s="30"/>
      <c r="I68" s="30"/>
      <c r="J68" s="29"/>
      <c r="K68" s="29"/>
      <c r="L68" s="29"/>
      <c r="M68" s="30"/>
      <c r="N68" s="32" t="str">
        <f aca="false">IF($B68="","",IF(AND(ISNUMBER(D68),OR(D68&lt;46023,D68&gt;46387)),"WIN NOT IN 2026","OK"))</f>
        <v/>
      </c>
      <c r="O68" s="29"/>
    </row>
    <row r="69" customFormat="false" ht="15" hidden="false" customHeight="false" outlineLevel="0" collapsed="false">
      <c r="A69" s="27" t="n">
        <v>66</v>
      </c>
      <c r="B69" s="29"/>
      <c r="C69" s="28"/>
      <c r="D69" s="28"/>
      <c r="E69" s="29"/>
      <c r="F69" s="29"/>
      <c r="G69" s="30"/>
      <c r="H69" s="30"/>
      <c r="I69" s="30"/>
      <c r="J69" s="29"/>
      <c r="K69" s="29"/>
      <c r="L69" s="29"/>
      <c r="M69" s="30"/>
      <c r="N69" s="32" t="str">
        <f aca="false">IF($B69="","",IF(AND(ISNUMBER(D69),OR(D69&lt;46023,D69&gt;46387)),"WIN NOT IN 2026","OK"))</f>
        <v/>
      </c>
      <c r="O69" s="29"/>
    </row>
    <row r="70" customFormat="false" ht="15" hidden="false" customHeight="false" outlineLevel="0" collapsed="false">
      <c r="A70" s="27" t="n">
        <v>67</v>
      </c>
      <c r="B70" s="29"/>
      <c r="C70" s="28"/>
      <c r="D70" s="28"/>
      <c r="E70" s="29"/>
      <c r="F70" s="29"/>
      <c r="G70" s="30"/>
      <c r="H70" s="30"/>
      <c r="I70" s="30"/>
      <c r="J70" s="29"/>
      <c r="K70" s="29"/>
      <c r="L70" s="29"/>
      <c r="M70" s="30"/>
      <c r="N70" s="32" t="str">
        <f aca="false">IF($B70="","",IF(AND(ISNUMBER(D70),OR(D70&lt;46023,D70&gt;46387)),"WIN NOT IN 2026","OK"))</f>
        <v/>
      </c>
      <c r="O70" s="29"/>
    </row>
    <row r="71" customFormat="false" ht="15" hidden="false" customHeight="false" outlineLevel="0" collapsed="false">
      <c r="A71" s="27" t="n">
        <v>68</v>
      </c>
      <c r="B71" s="29"/>
      <c r="C71" s="28"/>
      <c r="D71" s="28"/>
      <c r="E71" s="29"/>
      <c r="F71" s="29"/>
      <c r="G71" s="30"/>
      <c r="H71" s="30"/>
      <c r="I71" s="30"/>
      <c r="J71" s="29"/>
      <c r="K71" s="29"/>
      <c r="L71" s="29"/>
      <c r="M71" s="30"/>
      <c r="N71" s="32" t="str">
        <f aca="false">IF($B71="","",IF(AND(ISNUMBER(D71),OR(D71&lt;46023,D71&gt;46387)),"WIN NOT IN 2026","OK"))</f>
        <v/>
      </c>
      <c r="O71" s="29"/>
    </row>
    <row r="72" customFormat="false" ht="15" hidden="false" customHeight="false" outlineLevel="0" collapsed="false">
      <c r="A72" s="27" t="n">
        <v>69</v>
      </c>
      <c r="B72" s="29"/>
      <c r="C72" s="28"/>
      <c r="D72" s="28"/>
      <c r="E72" s="29"/>
      <c r="F72" s="29"/>
      <c r="G72" s="30"/>
      <c r="H72" s="30"/>
      <c r="I72" s="30"/>
      <c r="J72" s="29"/>
      <c r="K72" s="29"/>
      <c r="L72" s="29"/>
      <c r="M72" s="30"/>
      <c r="N72" s="32" t="str">
        <f aca="false">IF($B72="","",IF(AND(ISNUMBER(D72),OR(D72&lt;46023,D72&gt;46387)),"WIN NOT IN 2026","OK"))</f>
        <v/>
      </c>
      <c r="O72" s="29"/>
    </row>
    <row r="73" customFormat="false" ht="15" hidden="false" customHeight="false" outlineLevel="0" collapsed="false">
      <c r="A73" s="27" t="n">
        <v>70</v>
      </c>
      <c r="B73" s="29"/>
      <c r="C73" s="28"/>
      <c r="D73" s="28"/>
      <c r="E73" s="29"/>
      <c r="F73" s="29"/>
      <c r="G73" s="30"/>
      <c r="H73" s="30"/>
      <c r="I73" s="30"/>
      <c r="J73" s="29"/>
      <c r="K73" s="29"/>
      <c r="L73" s="29"/>
      <c r="M73" s="30"/>
      <c r="N73" s="32" t="str">
        <f aca="false">IF($B73="","",IF(AND(ISNUMBER(D73),OR(D73&lt;46023,D73&gt;46387)),"WIN NOT IN 2026","OK"))</f>
        <v/>
      </c>
      <c r="O73" s="29"/>
    </row>
    <row r="74" customFormat="false" ht="15" hidden="false" customHeight="false" outlineLevel="0" collapsed="false">
      <c r="A74" s="27" t="n">
        <v>71</v>
      </c>
      <c r="B74" s="29"/>
      <c r="C74" s="28"/>
      <c r="D74" s="28"/>
      <c r="E74" s="29"/>
      <c r="F74" s="29"/>
      <c r="G74" s="30"/>
      <c r="H74" s="30"/>
      <c r="I74" s="30"/>
      <c r="J74" s="29"/>
      <c r="K74" s="29"/>
      <c r="L74" s="29"/>
      <c r="M74" s="30"/>
      <c r="N74" s="32" t="str">
        <f aca="false">IF($B74="","",IF(AND(ISNUMBER(D74),OR(D74&lt;46023,D74&gt;46387)),"WIN NOT IN 2026","OK"))</f>
        <v/>
      </c>
      <c r="O74" s="29"/>
    </row>
    <row r="75" customFormat="false" ht="15" hidden="false" customHeight="false" outlineLevel="0" collapsed="false">
      <c r="A75" s="27" t="n">
        <v>72</v>
      </c>
      <c r="B75" s="29"/>
      <c r="C75" s="28"/>
      <c r="D75" s="28"/>
      <c r="E75" s="29"/>
      <c r="F75" s="29"/>
      <c r="G75" s="30"/>
      <c r="H75" s="30"/>
      <c r="I75" s="30"/>
      <c r="J75" s="29"/>
      <c r="K75" s="29"/>
      <c r="L75" s="29"/>
      <c r="M75" s="30"/>
      <c r="N75" s="32" t="str">
        <f aca="false">IF($B75="","",IF(AND(ISNUMBER(D75),OR(D75&lt;46023,D75&gt;46387)),"WIN NOT IN 2026","OK"))</f>
        <v/>
      </c>
      <c r="O75" s="29"/>
    </row>
    <row r="76" customFormat="false" ht="15" hidden="false" customHeight="false" outlineLevel="0" collapsed="false">
      <c r="A76" s="27" t="n">
        <v>73</v>
      </c>
      <c r="B76" s="29"/>
      <c r="C76" s="28"/>
      <c r="D76" s="28"/>
      <c r="E76" s="29"/>
      <c r="F76" s="29"/>
      <c r="G76" s="30"/>
      <c r="H76" s="30"/>
      <c r="I76" s="30"/>
      <c r="J76" s="29"/>
      <c r="K76" s="29"/>
      <c r="L76" s="29"/>
      <c r="M76" s="30"/>
      <c r="N76" s="32" t="str">
        <f aca="false">IF($B76="","",IF(AND(ISNUMBER(D76),OR(D76&lt;46023,D76&gt;46387)),"WIN NOT IN 2026","OK"))</f>
        <v/>
      </c>
      <c r="O76" s="29"/>
    </row>
    <row r="77" customFormat="false" ht="15" hidden="false" customHeight="false" outlineLevel="0" collapsed="false">
      <c r="A77" s="27" t="n">
        <v>74</v>
      </c>
      <c r="B77" s="29"/>
      <c r="C77" s="28"/>
      <c r="D77" s="28"/>
      <c r="E77" s="29"/>
      <c r="F77" s="29"/>
      <c r="G77" s="30"/>
      <c r="H77" s="30"/>
      <c r="I77" s="30"/>
      <c r="J77" s="29"/>
      <c r="K77" s="29"/>
      <c r="L77" s="29"/>
      <c r="M77" s="30"/>
      <c r="N77" s="32" t="str">
        <f aca="false">IF($B77="","",IF(AND(ISNUMBER(D77),OR(D77&lt;46023,D77&gt;46387)),"WIN NOT IN 2026","OK"))</f>
        <v/>
      </c>
      <c r="O77" s="29"/>
    </row>
    <row r="78" customFormat="false" ht="15" hidden="false" customHeight="false" outlineLevel="0" collapsed="false">
      <c r="A78" s="27" t="n">
        <v>75</v>
      </c>
      <c r="B78" s="29"/>
      <c r="C78" s="28"/>
      <c r="D78" s="28"/>
      <c r="E78" s="29"/>
      <c r="F78" s="29"/>
      <c r="G78" s="30"/>
      <c r="H78" s="30"/>
      <c r="I78" s="30"/>
      <c r="J78" s="29"/>
      <c r="K78" s="29"/>
      <c r="L78" s="29"/>
      <c r="M78" s="30"/>
      <c r="N78" s="32" t="str">
        <f aca="false">IF($B78="","",IF(AND(ISNUMBER(D78),OR(D78&lt;46023,D78&gt;46387)),"WIN NOT IN 2026","OK"))</f>
        <v/>
      </c>
      <c r="O78" s="29"/>
    </row>
    <row r="79" customFormat="false" ht="15" hidden="false" customHeight="false" outlineLevel="0" collapsed="false">
      <c r="A79" s="27" t="n">
        <v>76</v>
      </c>
      <c r="B79" s="29"/>
      <c r="C79" s="28"/>
      <c r="D79" s="28"/>
      <c r="E79" s="29"/>
      <c r="F79" s="29"/>
      <c r="G79" s="30"/>
      <c r="H79" s="30"/>
      <c r="I79" s="30"/>
      <c r="J79" s="29"/>
      <c r="K79" s="29"/>
      <c r="L79" s="29"/>
      <c r="M79" s="30"/>
      <c r="N79" s="32" t="str">
        <f aca="false">IF($B79="","",IF(AND(ISNUMBER(D79),OR(D79&lt;46023,D79&gt;46387)),"WIN NOT IN 2026","OK"))</f>
        <v/>
      </c>
      <c r="O79" s="29"/>
    </row>
    <row r="80" customFormat="false" ht="15" hidden="false" customHeight="false" outlineLevel="0" collapsed="false">
      <c r="A80" s="27" t="n">
        <v>77</v>
      </c>
      <c r="B80" s="29"/>
      <c r="C80" s="28"/>
      <c r="D80" s="28"/>
      <c r="E80" s="29"/>
      <c r="F80" s="29"/>
      <c r="G80" s="30"/>
      <c r="H80" s="30"/>
      <c r="I80" s="30"/>
      <c r="J80" s="29"/>
      <c r="K80" s="29"/>
      <c r="L80" s="29"/>
      <c r="M80" s="30"/>
      <c r="N80" s="32" t="str">
        <f aca="false">IF($B80="","",IF(AND(ISNUMBER(D80),OR(D80&lt;46023,D80&gt;46387)),"WIN NOT IN 2026","OK"))</f>
        <v/>
      </c>
      <c r="O80" s="29"/>
    </row>
    <row r="81" customFormat="false" ht="15" hidden="false" customHeight="false" outlineLevel="0" collapsed="false">
      <c r="A81" s="27" t="n">
        <v>78</v>
      </c>
      <c r="B81" s="29"/>
      <c r="C81" s="28"/>
      <c r="D81" s="28"/>
      <c r="E81" s="29"/>
      <c r="F81" s="29"/>
      <c r="G81" s="30"/>
      <c r="H81" s="30"/>
      <c r="I81" s="30"/>
      <c r="J81" s="29"/>
      <c r="K81" s="29"/>
      <c r="L81" s="29"/>
      <c r="M81" s="30"/>
      <c r="N81" s="32" t="str">
        <f aca="false">IF($B81="","",IF(AND(ISNUMBER(D81),OR(D81&lt;46023,D81&gt;46387)),"WIN NOT IN 2026","OK"))</f>
        <v/>
      </c>
      <c r="O81" s="29"/>
    </row>
    <row r="82" customFormat="false" ht="15" hidden="false" customHeight="false" outlineLevel="0" collapsed="false">
      <c r="A82" s="27" t="n">
        <v>79</v>
      </c>
      <c r="B82" s="29"/>
      <c r="C82" s="28"/>
      <c r="D82" s="28"/>
      <c r="E82" s="29"/>
      <c r="F82" s="29"/>
      <c r="G82" s="30"/>
      <c r="H82" s="30"/>
      <c r="I82" s="30"/>
      <c r="J82" s="29"/>
      <c r="K82" s="29"/>
      <c r="L82" s="29"/>
      <c r="M82" s="30"/>
      <c r="N82" s="32" t="str">
        <f aca="false">IF($B82="","",IF(AND(ISNUMBER(D82),OR(D82&lt;46023,D82&gt;46387)),"WIN NOT IN 2026","OK"))</f>
        <v/>
      </c>
      <c r="O82" s="29"/>
    </row>
    <row r="83" customFormat="false" ht="15" hidden="false" customHeight="false" outlineLevel="0" collapsed="false">
      <c r="A83" s="27" t="n">
        <v>80</v>
      </c>
      <c r="B83" s="29"/>
      <c r="C83" s="28"/>
      <c r="D83" s="28"/>
      <c r="E83" s="29"/>
      <c r="F83" s="29"/>
      <c r="G83" s="30"/>
      <c r="H83" s="30"/>
      <c r="I83" s="30"/>
      <c r="J83" s="29"/>
      <c r="K83" s="29"/>
      <c r="L83" s="29"/>
      <c r="M83" s="30"/>
      <c r="N83" s="32" t="str">
        <f aca="false">IF($B83="","",IF(AND(ISNUMBER(D83),OR(D83&lt;46023,D83&gt;46387)),"WIN NOT IN 2026","OK"))</f>
        <v/>
      </c>
      <c r="O83" s="29"/>
    </row>
    <row r="84" customFormat="false" ht="15" hidden="false" customHeight="false" outlineLevel="0" collapsed="false">
      <c r="A84" s="27" t="n">
        <v>81</v>
      </c>
      <c r="B84" s="29"/>
      <c r="C84" s="28"/>
      <c r="D84" s="28"/>
      <c r="E84" s="29"/>
      <c r="F84" s="29"/>
      <c r="G84" s="30"/>
      <c r="H84" s="30"/>
      <c r="I84" s="30"/>
      <c r="J84" s="29"/>
      <c r="K84" s="29"/>
      <c r="L84" s="29"/>
      <c r="M84" s="30"/>
      <c r="N84" s="32" t="str">
        <f aca="false">IF($B84="","",IF(AND(ISNUMBER(D84),OR(D84&lt;46023,D84&gt;46387)),"WIN NOT IN 2026","OK"))</f>
        <v/>
      </c>
      <c r="O84" s="29"/>
    </row>
    <row r="85" customFormat="false" ht="15" hidden="false" customHeight="false" outlineLevel="0" collapsed="false">
      <c r="A85" s="27" t="n">
        <v>82</v>
      </c>
      <c r="B85" s="29"/>
      <c r="C85" s="28"/>
      <c r="D85" s="28"/>
      <c r="E85" s="29"/>
      <c r="F85" s="29"/>
      <c r="G85" s="30"/>
      <c r="H85" s="30"/>
      <c r="I85" s="30"/>
      <c r="J85" s="29"/>
      <c r="K85" s="29"/>
      <c r="L85" s="29"/>
      <c r="M85" s="30"/>
      <c r="N85" s="32" t="str">
        <f aca="false">IF($B85="","",IF(AND(ISNUMBER(D85),OR(D85&lt;46023,D85&gt;46387)),"WIN NOT IN 2026","OK"))</f>
        <v/>
      </c>
      <c r="O85" s="29"/>
    </row>
    <row r="86" customFormat="false" ht="15" hidden="false" customHeight="false" outlineLevel="0" collapsed="false">
      <c r="A86" s="27" t="n">
        <v>83</v>
      </c>
      <c r="B86" s="29"/>
      <c r="C86" s="28"/>
      <c r="D86" s="28"/>
      <c r="E86" s="29"/>
      <c r="F86" s="29"/>
      <c r="G86" s="30"/>
      <c r="H86" s="30"/>
      <c r="I86" s="30"/>
      <c r="J86" s="29"/>
      <c r="K86" s="29"/>
      <c r="L86" s="29"/>
      <c r="M86" s="30"/>
      <c r="N86" s="32" t="str">
        <f aca="false">IF($B86="","",IF(AND(ISNUMBER(D86),OR(D86&lt;46023,D86&gt;46387)),"WIN NOT IN 2026","OK"))</f>
        <v/>
      </c>
      <c r="O86" s="29"/>
    </row>
    <row r="87" customFormat="false" ht="15" hidden="false" customHeight="false" outlineLevel="0" collapsed="false">
      <c r="A87" s="27" t="n">
        <v>84</v>
      </c>
      <c r="B87" s="29"/>
      <c r="C87" s="28"/>
      <c r="D87" s="28"/>
      <c r="E87" s="29"/>
      <c r="F87" s="29"/>
      <c r="G87" s="30"/>
      <c r="H87" s="30"/>
      <c r="I87" s="30"/>
      <c r="J87" s="29"/>
      <c r="K87" s="29"/>
      <c r="L87" s="29"/>
      <c r="M87" s="30"/>
      <c r="N87" s="32" t="str">
        <f aca="false">IF($B87="","",IF(AND(ISNUMBER(D87),OR(D87&lt;46023,D87&gt;46387)),"WIN NOT IN 2026","OK"))</f>
        <v/>
      </c>
      <c r="O87" s="29"/>
    </row>
    <row r="88" customFormat="false" ht="15" hidden="false" customHeight="false" outlineLevel="0" collapsed="false">
      <c r="A88" s="27" t="n">
        <v>85</v>
      </c>
      <c r="B88" s="29"/>
      <c r="C88" s="28"/>
      <c r="D88" s="28"/>
      <c r="E88" s="29"/>
      <c r="F88" s="29"/>
      <c r="G88" s="30"/>
      <c r="H88" s="30"/>
      <c r="I88" s="30"/>
      <c r="J88" s="29"/>
      <c r="K88" s="29"/>
      <c r="L88" s="29"/>
      <c r="M88" s="30"/>
      <c r="N88" s="32" t="str">
        <f aca="false">IF($B88="","",IF(AND(ISNUMBER(D88),OR(D88&lt;46023,D88&gt;46387)),"WIN NOT IN 2026","OK"))</f>
        <v/>
      </c>
      <c r="O88" s="29"/>
    </row>
    <row r="89" customFormat="false" ht="15" hidden="false" customHeight="false" outlineLevel="0" collapsed="false">
      <c r="A89" s="27" t="n">
        <v>86</v>
      </c>
      <c r="B89" s="29"/>
      <c r="C89" s="28"/>
      <c r="D89" s="28"/>
      <c r="E89" s="29"/>
      <c r="F89" s="29"/>
      <c r="G89" s="30"/>
      <c r="H89" s="30"/>
      <c r="I89" s="30"/>
      <c r="J89" s="29"/>
      <c r="K89" s="29"/>
      <c r="L89" s="29"/>
      <c r="M89" s="30"/>
      <c r="N89" s="32" t="str">
        <f aca="false">IF($B89="","",IF(AND(ISNUMBER(D89),OR(D89&lt;46023,D89&gt;46387)),"WIN NOT IN 2026","OK"))</f>
        <v/>
      </c>
      <c r="O89" s="29"/>
    </row>
    <row r="90" customFormat="false" ht="15" hidden="false" customHeight="false" outlineLevel="0" collapsed="false">
      <c r="A90" s="27" t="n">
        <v>87</v>
      </c>
      <c r="B90" s="29"/>
      <c r="C90" s="28"/>
      <c r="D90" s="28"/>
      <c r="E90" s="29"/>
      <c r="F90" s="29"/>
      <c r="G90" s="30"/>
      <c r="H90" s="30"/>
      <c r="I90" s="30"/>
      <c r="J90" s="29"/>
      <c r="K90" s="29"/>
      <c r="L90" s="29"/>
      <c r="M90" s="30"/>
      <c r="N90" s="32" t="str">
        <f aca="false">IF($B90="","",IF(AND(ISNUMBER(D90),OR(D90&lt;46023,D90&gt;46387)),"WIN NOT IN 2026","OK"))</f>
        <v/>
      </c>
      <c r="O90" s="29"/>
    </row>
    <row r="91" customFormat="false" ht="15" hidden="false" customHeight="false" outlineLevel="0" collapsed="false">
      <c r="A91" s="27" t="n">
        <v>88</v>
      </c>
      <c r="B91" s="29"/>
      <c r="C91" s="28"/>
      <c r="D91" s="28"/>
      <c r="E91" s="29"/>
      <c r="F91" s="29"/>
      <c r="G91" s="30"/>
      <c r="H91" s="30"/>
      <c r="I91" s="30"/>
      <c r="J91" s="29"/>
      <c r="K91" s="29"/>
      <c r="L91" s="29"/>
      <c r="M91" s="30"/>
      <c r="N91" s="32" t="str">
        <f aca="false">IF($B91="","",IF(AND(ISNUMBER(D91),OR(D91&lt;46023,D91&gt;46387)),"WIN NOT IN 2026","OK"))</f>
        <v/>
      </c>
      <c r="O91" s="29"/>
    </row>
    <row r="92" customFormat="false" ht="15" hidden="false" customHeight="false" outlineLevel="0" collapsed="false">
      <c r="A92" s="27" t="n">
        <v>89</v>
      </c>
      <c r="B92" s="29"/>
      <c r="C92" s="28"/>
      <c r="D92" s="28"/>
      <c r="E92" s="29"/>
      <c r="F92" s="29"/>
      <c r="G92" s="30"/>
      <c r="H92" s="30"/>
      <c r="I92" s="30"/>
      <c r="J92" s="29"/>
      <c r="K92" s="29"/>
      <c r="L92" s="29"/>
      <c r="M92" s="30"/>
      <c r="N92" s="32" t="str">
        <f aca="false">IF($B92="","",IF(AND(ISNUMBER(D92),OR(D92&lt;46023,D92&gt;46387)),"WIN NOT IN 2026","OK"))</f>
        <v/>
      </c>
      <c r="O92" s="29"/>
    </row>
    <row r="93" customFormat="false" ht="15" hidden="false" customHeight="false" outlineLevel="0" collapsed="false">
      <c r="A93" s="27" t="n">
        <v>90</v>
      </c>
      <c r="B93" s="29"/>
      <c r="C93" s="28"/>
      <c r="D93" s="28"/>
      <c r="E93" s="29"/>
      <c r="F93" s="29"/>
      <c r="G93" s="30"/>
      <c r="H93" s="30"/>
      <c r="I93" s="30"/>
      <c r="J93" s="29"/>
      <c r="K93" s="29"/>
      <c r="L93" s="29"/>
      <c r="M93" s="30"/>
      <c r="N93" s="32" t="str">
        <f aca="false">IF($B93="","",IF(AND(ISNUMBER(D93),OR(D93&lt;46023,D93&gt;46387)),"WIN NOT IN 2026","OK"))</f>
        <v/>
      </c>
      <c r="O93" s="29"/>
    </row>
    <row r="94" customFormat="false" ht="15" hidden="false" customHeight="false" outlineLevel="0" collapsed="false">
      <c r="A94" s="27" t="n">
        <v>91</v>
      </c>
      <c r="B94" s="29"/>
      <c r="C94" s="28"/>
      <c r="D94" s="28"/>
      <c r="E94" s="29"/>
      <c r="F94" s="29"/>
      <c r="G94" s="30"/>
      <c r="H94" s="30"/>
      <c r="I94" s="30"/>
      <c r="J94" s="29"/>
      <c r="K94" s="29"/>
      <c r="L94" s="29"/>
      <c r="M94" s="30"/>
      <c r="N94" s="32" t="str">
        <f aca="false">IF($B94="","",IF(AND(ISNUMBER(D94),OR(D94&lt;46023,D94&gt;46387)),"WIN NOT IN 2026","OK"))</f>
        <v/>
      </c>
      <c r="O94" s="29"/>
    </row>
    <row r="95" customFormat="false" ht="15" hidden="false" customHeight="false" outlineLevel="0" collapsed="false">
      <c r="A95" s="27" t="n">
        <v>92</v>
      </c>
      <c r="B95" s="29"/>
      <c r="C95" s="28"/>
      <c r="D95" s="28"/>
      <c r="E95" s="29"/>
      <c r="F95" s="29"/>
      <c r="G95" s="30"/>
      <c r="H95" s="30"/>
      <c r="I95" s="30"/>
      <c r="J95" s="29"/>
      <c r="K95" s="29"/>
      <c r="L95" s="29"/>
      <c r="M95" s="30"/>
      <c r="N95" s="32" t="str">
        <f aca="false">IF($B95="","",IF(AND(ISNUMBER(D95),OR(D95&lt;46023,D95&gt;46387)),"WIN NOT IN 2026","OK"))</f>
        <v/>
      </c>
      <c r="O95" s="29"/>
    </row>
    <row r="96" customFormat="false" ht="15" hidden="false" customHeight="false" outlineLevel="0" collapsed="false">
      <c r="A96" s="27" t="n">
        <v>93</v>
      </c>
      <c r="B96" s="29"/>
      <c r="C96" s="28"/>
      <c r="D96" s="28"/>
      <c r="E96" s="29"/>
      <c r="F96" s="29"/>
      <c r="G96" s="30"/>
      <c r="H96" s="30"/>
      <c r="I96" s="30"/>
      <c r="J96" s="29"/>
      <c r="K96" s="29"/>
      <c r="L96" s="29"/>
      <c r="M96" s="30"/>
      <c r="N96" s="32" t="str">
        <f aca="false">IF($B96="","",IF(AND(ISNUMBER(D96),OR(D96&lt;46023,D96&gt;46387)),"WIN NOT IN 2026","OK"))</f>
        <v/>
      </c>
      <c r="O96" s="29"/>
    </row>
    <row r="97" customFormat="false" ht="15" hidden="false" customHeight="false" outlineLevel="0" collapsed="false">
      <c r="A97" s="27" t="n">
        <v>94</v>
      </c>
      <c r="B97" s="29"/>
      <c r="C97" s="28"/>
      <c r="D97" s="28"/>
      <c r="E97" s="29"/>
      <c r="F97" s="29"/>
      <c r="G97" s="30"/>
      <c r="H97" s="30"/>
      <c r="I97" s="30"/>
      <c r="J97" s="29"/>
      <c r="K97" s="29"/>
      <c r="L97" s="29"/>
      <c r="M97" s="30"/>
      <c r="N97" s="32" t="str">
        <f aca="false">IF($B97="","",IF(AND(ISNUMBER(D97),OR(D97&lt;46023,D97&gt;46387)),"WIN NOT IN 2026","OK"))</f>
        <v/>
      </c>
      <c r="O97" s="29"/>
    </row>
    <row r="98" customFormat="false" ht="15" hidden="false" customHeight="false" outlineLevel="0" collapsed="false">
      <c r="A98" s="27" t="n">
        <v>95</v>
      </c>
      <c r="B98" s="29"/>
      <c r="C98" s="28"/>
      <c r="D98" s="28"/>
      <c r="E98" s="29"/>
      <c r="F98" s="29"/>
      <c r="G98" s="30"/>
      <c r="H98" s="30"/>
      <c r="I98" s="30"/>
      <c r="J98" s="29"/>
      <c r="K98" s="29"/>
      <c r="L98" s="29"/>
      <c r="M98" s="30"/>
      <c r="N98" s="32" t="str">
        <f aca="false">IF($B98="","",IF(AND(ISNUMBER(D98),OR(D98&lt;46023,D98&gt;46387)),"WIN NOT IN 2026","OK"))</f>
        <v/>
      </c>
      <c r="O98" s="29"/>
    </row>
    <row r="99" customFormat="false" ht="15" hidden="false" customHeight="false" outlineLevel="0" collapsed="false">
      <c r="A99" s="27" t="n">
        <v>96</v>
      </c>
      <c r="B99" s="29"/>
      <c r="C99" s="28"/>
      <c r="D99" s="28"/>
      <c r="E99" s="29"/>
      <c r="F99" s="29"/>
      <c r="G99" s="30"/>
      <c r="H99" s="30"/>
      <c r="I99" s="30"/>
      <c r="J99" s="29"/>
      <c r="K99" s="29"/>
      <c r="L99" s="29"/>
      <c r="M99" s="30"/>
      <c r="N99" s="32" t="str">
        <f aca="false">IF($B99="","",IF(AND(ISNUMBER(D99),OR(D99&lt;46023,D99&gt;46387)),"WIN NOT IN 2026","OK"))</f>
        <v/>
      </c>
      <c r="O99" s="29"/>
    </row>
    <row r="100" customFormat="false" ht="15" hidden="false" customHeight="false" outlineLevel="0" collapsed="false">
      <c r="A100" s="27" t="n">
        <v>97</v>
      </c>
      <c r="B100" s="29"/>
      <c r="C100" s="28"/>
      <c r="D100" s="28"/>
      <c r="E100" s="29"/>
      <c r="F100" s="29"/>
      <c r="G100" s="30"/>
      <c r="H100" s="30"/>
      <c r="I100" s="30"/>
      <c r="J100" s="29"/>
      <c r="K100" s="29"/>
      <c r="L100" s="29"/>
      <c r="M100" s="30"/>
      <c r="N100" s="32" t="str">
        <f aca="false">IF($B100="","",IF(AND(ISNUMBER(D100),OR(D100&lt;46023,D100&gt;46387)),"WIN NOT IN 2026","OK"))</f>
        <v/>
      </c>
      <c r="O100" s="29"/>
    </row>
    <row r="101" customFormat="false" ht="15" hidden="false" customHeight="false" outlineLevel="0" collapsed="false">
      <c r="A101" s="27" t="n">
        <v>98</v>
      </c>
      <c r="B101" s="29"/>
      <c r="C101" s="28"/>
      <c r="D101" s="28"/>
      <c r="E101" s="29"/>
      <c r="F101" s="29"/>
      <c r="G101" s="30"/>
      <c r="H101" s="30"/>
      <c r="I101" s="30"/>
      <c r="J101" s="29"/>
      <c r="K101" s="29"/>
      <c r="L101" s="29"/>
      <c r="M101" s="30"/>
      <c r="N101" s="32" t="str">
        <f aca="false">IF($B101="","",IF(AND(ISNUMBER(D101),OR(D101&lt;46023,D101&gt;46387)),"WIN NOT IN 2026","OK"))</f>
        <v/>
      </c>
      <c r="O101" s="29"/>
    </row>
    <row r="102" customFormat="false" ht="15" hidden="false" customHeight="false" outlineLevel="0" collapsed="false">
      <c r="A102" s="27" t="n">
        <v>99</v>
      </c>
      <c r="B102" s="29"/>
      <c r="C102" s="28"/>
      <c r="D102" s="28"/>
      <c r="E102" s="29"/>
      <c r="F102" s="29"/>
      <c r="G102" s="30"/>
      <c r="H102" s="30"/>
      <c r="I102" s="30"/>
      <c r="J102" s="29"/>
      <c r="K102" s="29"/>
      <c r="L102" s="29"/>
      <c r="M102" s="30"/>
      <c r="N102" s="32" t="str">
        <f aca="false">IF($B102="","",IF(AND(ISNUMBER(D102),OR(D102&lt;46023,D102&gt;46387)),"WIN NOT IN 2026","OK"))</f>
        <v/>
      </c>
      <c r="O102" s="29"/>
    </row>
    <row r="103" customFormat="false" ht="15" hidden="false" customHeight="false" outlineLevel="0" collapsed="false">
      <c r="A103" s="27" t="n">
        <v>100</v>
      </c>
      <c r="B103" s="29"/>
      <c r="C103" s="28"/>
      <c r="D103" s="28"/>
      <c r="E103" s="29"/>
      <c r="F103" s="29"/>
      <c r="G103" s="30"/>
      <c r="H103" s="30"/>
      <c r="I103" s="30"/>
      <c r="J103" s="29"/>
      <c r="K103" s="29"/>
      <c r="L103" s="29"/>
      <c r="M103" s="30"/>
      <c r="N103" s="32" t="str">
        <f aca="false">IF($B103="","",IF(AND(ISNUMBER(D103),OR(D103&lt;46023,D103&gt;46387)),"WIN NOT IN 2026","OK"))</f>
        <v/>
      </c>
      <c r="O103" s="29"/>
    </row>
    <row r="104" customFormat="false" ht="15" hidden="false" customHeight="false" outlineLevel="0" collapsed="false">
      <c r="A104" s="27" t="n">
        <v>101</v>
      </c>
      <c r="B104" s="29"/>
      <c r="C104" s="28"/>
      <c r="D104" s="28"/>
      <c r="E104" s="29"/>
      <c r="F104" s="29"/>
      <c r="G104" s="30"/>
      <c r="H104" s="30"/>
      <c r="I104" s="30"/>
      <c r="J104" s="29"/>
      <c r="K104" s="29"/>
      <c r="L104" s="29"/>
      <c r="M104" s="30"/>
      <c r="N104" s="32" t="str">
        <f aca="false">IF($B104="","",IF(AND(ISNUMBER(D104),OR(D104&lt;46023,D104&gt;46387)),"WIN NOT IN 2026","OK"))</f>
        <v/>
      </c>
      <c r="O104" s="29"/>
    </row>
    <row r="105" customFormat="false" ht="15" hidden="false" customHeight="false" outlineLevel="0" collapsed="false">
      <c r="A105" s="27" t="n">
        <v>102</v>
      </c>
      <c r="B105" s="29"/>
      <c r="C105" s="28"/>
      <c r="D105" s="28"/>
      <c r="E105" s="29"/>
      <c r="F105" s="29"/>
      <c r="G105" s="30"/>
      <c r="H105" s="30"/>
      <c r="I105" s="30"/>
      <c r="J105" s="29"/>
      <c r="K105" s="29"/>
      <c r="L105" s="29"/>
      <c r="M105" s="30"/>
      <c r="N105" s="32" t="str">
        <f aca="false">IF($B105="","",IF(AND(ISNUMBER(D105),OR(D105&lt;46023,D105&gt;46387)),"WIN NOT IN 2026","OK"))</f>
        <v/>
      </c>
      <c r="O105" s="29"/>
    </row>
    <row r="106" customFormat="false" ht="15" hidden="false" customHeight="false" outlineLevel="0" collapsed="false">
      <c r="A106" s="27" t="n">
        <v>103</v>
      </c>
      <c r="B106" s="29"/>
      <c r="C106" s="28"/>
      <c r="D106" s="28"/>
      <c r="E106" s="29"/>
      <c r="F106" s="29"/>
      <c r="G106" s="30"/>
      <c r="H106" s="30"/>
      <c r="I106" s="30"/>
      <c r="J106" s="29"/>
      <c r="K106" s="29"/>
      <c r="L106" s="29"/>
      <c r="M106" s="30"/>
      <c r="N106" s="32" t="str">
        <f aca="false">IF($B106="","",IF(AND(ISNUMBER(D106),OR(D106&lt;46023,D106&gt;46387)),"WIN NOT IN 2026","OK"))</f>
        <v/>
      </c>
      <c r="O106" s="29"/>
    </row>
    <row r="107" customFormat="false" ht="15" hidden="false" customHeight="false" outlineLevel="0" collapsed="false">
      <c r="A107" s="27" t="n">
        <v>104</v>
      </c>
      <c r="B107" s="29"/>
      <c r="C107" s="28"/>
      <c r="D107" s="28"/>
      <c r="E107" s="29"/>
      <c r="F107" s="29"/>
      <c r="G107" s="30"/>
      <c r="H107" s="30"/>
      <c r="I107" s="30"/>
      <c r="J107" s="29"/>
      <c r="K107" s="29"/>
      <c r="L107" s="29"/>
      <c r="M107" s="30"/>
      <c r="N107" s="32" t="str">
        <f aca="false">IF($B107="","",IF(AND(ISNUMBER(D107),OR(D107&lt;46023,D107&gt;46387)),"WIN NOT IN 2026","OK"))</f>
        <v/>
      </c>
      <c r="O107" s="29"/>
    </row>
    <row r="108" customFormat="false" ht="15" hidden="false" customHeight="false" outlineLevel="0" collapsed="false">
      <c r="A108" s="27" t="n">
        <v>105</v>
      </c>
      <c r="B108" s="29"/>
      <c r="C108" s="28"/>
      <c r="D108" s="28"/>
      <c r="E108" s="29"/>
      <c r="F108" s="29"/>
      <c r="G108" s="30"/>
      <c r="H108" s="30"/>
      <c r="I108" s="30"/>
      <c r="J108" s="29"/>
      <c r="K108" s="29"/>
      <c r="L108" s="29"/>
      <c r="M108" s="30"/>
      <c r="N108" s="32" t="str">
        <f aca="false">IF($B108="","",IF(AND(ISNUMBER(D108),OR(D108&lt;46023,D108&gt;46387)),"WIN NOT IN 2026","OK"))</f>
        <v/>
      </c>
      <c r="O108" s="29"/>
    </row>
    <row r="109" customFormat="false" ht="15" hidden="false" customHeight="false" outlineLevel="0" collapsed="false">
      <c r="A109" s="27" t="n">
        <v>106</v>
      </c>
      <c r="B109" s="29"/>
      <c r="C109" s="28"/>
      <c r="D109" s="28"/>
      <c r="E109" s="29"/>
      <c r="F109" s="29"/>
      <c r="G109" s="30"/>
      <c r="H109" s="30"/>
      <c r="I109" s="30"/>
      <c r="J109" s="29"/>
      <c r="K109" s="29"/>
      <c r="L109" s="29"/>
      <c r="M109" s="30"/>
      <c r="N109" s="32" t="str">
        <f aca="false">IF($B109="","",IF(AND(ISNUMBER(D109),OR(D109&lt;46023,D109&gt;46387)),"WIN NOT IN 2026","OK"))</f>
        <v/>
      </c>
      <c r="O109" s="29"/>
    </row>
    <row r="110" customFormat="false" ht="15" hidden="false" customHeight="false" outlineLevel="0" collapsed="false">
      <c r="A110" s="27" t="n">
        <v>107</v>
      </c>
      <c r="B110" s="29"/>
      <c r="C110" s="28"/>
      <c r="D110" s="28"/>
      <c r="E110" s="29"/>
      <c r="F110" s="29"/>
      <c r="G110" s="30"/>
      <c r="H110" s="30"/>
      <c r="I110" s="30"/>
      <c r="J110" s="29"/>
      <c r="K110" s="29"/>
      <c r="L110" s="29"/>
      <c r="M110" s="30"/>
      <c r="N110" s="32" t="str">
        <f aca="false">IF($B110="","",IF(AND(ISNUMBER(D110),OR(D110&lt;46023,D110&gt;46387)),"WIN NOT IN 2026","OK"))</f>
        <v/>
      </c>
      <c r="O110" s="29"/>
    </row>
    <row r="111" customFormat="false" ht="15" hidden="false" customHeight="false" outlineLevel="0" collapsed="false">
      <c r="A111" s="27" t="n">
        <v>108</v>
      </c>
      <c r="B111" s="29"/>
      <c r="C111" s="28"/>
      <c r="D111" s="28"/>
      <c r="E111" s="29"/>
      <c r="F111" s="29"/>
      <c r="G111" s="30"/>
      <c r="H111" s="30"/>
      <c r="I111" s="30"/>
      <c r="J111" s="29"/>
      <c r="K111" s="29"/>
      <c r="L111" s="29"/>
      <c r="M111" s="30"/>
      <c r="N111" s="32" t="str">
        <f aca="false">IF($B111="","",IF(AND(ISNUMBER(D111),OR(D111&lt;46023,D111&gt;46387)),"WIN NOT IN 2026","OK"))</f>
        <v/>
      </c>
      <c r="O111" s="29"/>
    </row>
    <row r="112" customFormat="false" ht="15" hidden="false" customHeight="false" outlineLevel="0" collapsed="false">
      <c r="A112" s="27" t="n">
        <v>109</v>
      </c>
      <c r="B112" s="29"/>
      <c r="C112" s="28"/>
      <c r="D112" s="28"/>
      <c r="E112" s="29"/>
      <c r="F112" s="29"/>
      <c r="G112" s="30"/>
      <c r="H112" s="30"/>
      <c r="I112" s="30"/>
      <c r="J112" s="29"/>
      <c r="K112" s="29"/>
      <c r="L112" s="29"/>
      <c r="M112" s="30"/>
      <c r="N112" s="32" t="str">
        <f aca="false">IF($B112="","",IF(AND(ISNUMBER(D112),OR(D112&lt;46023,D112&gt;46387)),"WIN NOT IN 2026","OK"))</f>
        <v/>
      </c>
      <c r="O112" s="29"/>
    </row>
    <row r="113" customFormat="false" ht="15" hidden="false" customHeight="false" outlineLevel="0" collapsed="false">
      <c r="A113" s="27" t="n">
        <v>110</v>
      </c>
      <c r="B113" s="29"/>
      <c r="C113" s="28"/>
      <c r="D113" s="28"/>
      <c r="E113" s="29"/>
      <c r="F113" s="29"/>
      <c r="G113" s="30"/>
      <c r="H113" s="30"/>
      <c r="I113" s="30"/>
      <c r="J113" s="29"/>
      <c r="K113" s="29"/>
      <c r="L113" s="29"/>
      <c r="M113" s="30"/>
      <c r="N113" s="32" t="str">
        <f aca="false">IF($B113="","",IF(AND(ISNUMBER(D113),OR(D113&lt;46023,D113&gt;46387)),"WIN NOT IN 2026","OK"))</f>
        <v/>
      </c>
      <c r="O113" s="29"/>
    </row>
    <row r="114" customFormat="false" ht="15" hidden="false" customHeight="false" outlineLevel="0" collapsed="false">
      <c r="A114" s="27" t="n">
        <v>111</v>
      </c>
      <c r="B114" s="29"/>
      <c r="C114" s="28"/>
      <c r="D114" s="28"/>
      <c r="E114" s="29"/>
      <c r="F114" s="29"/>
      <c r="G114" s="30"/>
      <c r="H114" s="30"/>
      <c r="I114" s="30"/>
      <c r="J114" s="29"/>
      <c r="K114" s="29"/>
      <c r="L114" s="29"/>
      <c r="M114" s="30"/>
      <c r="N114" s="32" t="str">
        <f aca="false">IF($B114="","",IF(AND(ISNUMBER(D114),OR(D114&lt;46023,D114&gt;46387)),"WIN NOT IN 2026","OK"))</f>
        <v/>
      </c>
      <c r="O114" s="29"/>
    </row>
    <row r="115" customFormat="false" ht="15" hidden="false" customHeight="false" outlineLevel="0" collapsed="false">
      <c r="A115" s="27" t="n">
        <v>112</v>
      </c>
      <c r="B115" s="29"/>
      <c r="C115" s="28"/>
      <c r="D115" s="28"/>
      <c r="E115" s="29"/>
      <c r="F115" s="29"/>
      <c r="G115" s="30"/>
      <c r="H115" s="30"/>
      <c r="I115" s="30"/>
      <c r="J115" s="29"/>
      <c r="K115" s="29"/>
      <c r="L115" s="29"/>
      <c r="M115" s="30"/>
      <c r="N115" s="32" t="str">
        <f aca="false">IF($B115="","",IF(AND(ISNUMBER(D115),OR(D115&lt;46023,D115&gt;46387)),"WIN NOT IN 2026","OK"))</f>
        <v/>
      </c>
      <c r="O115" s="29"/>
    </row>
    <row r="116" customFormat="false" ht="15" hidden="false" customHeight="false" outlineLevel="0" collapsed="false">
      <c r="A116" s="27" t="n">
        <v>113</v>
      </c>
      <c r="B116" s="29"/>
      <c r="C116" s="28"/>
      <c r="D116" s="28"/>
      <c r="E116" s="29"/>
      <c r="F116" s="29"/>
      <c r="G116" s="30"/>
      <c r="H116" s="30"/>
      <c r="I116" s="30"/>
      <c r="J116" s="29"/>
      <c r="K116" s="29"/>
      <c r="L116" s="29"/>
      <c r="M116" s="30"/>
      <c r="N116" s="32" t="str">
        <f aca="false">IF($B116="","",IF(AND(ISNUMBER(D116),OR(D116&lt;46023,D116&gt;46387)),"WIN NOT IN 2026","OK"))</f>
        <v/>
      </c>
      <c r="O116" s="29"/>
    </row>
    <row r="117" customFormat="false" ht="15" hidden="false" customHeight="false" outlineLevel="0" collapsed="false">
      <c r="A117" s="27" t="n">
        <v>114</v>
      </c>
      <c r="B117" s="29"/>
      <c r="C117" s="28"/>
      <c r="D117" s="28"/>
      <c r="E117" s="29"/>
      <c r="F117" s="29"/>
      <c r="G117" s="30"/>
      <c r="H117" s="30"/>
      <c r="I117" s="30"/>
      <c r="J117" s="29"/>
      <c r="K117" s="29"/>
      <c r="L117" s="29"/>
      <c r="M117" s="30"/>
      <c r="N117" s="32" t="str">
        <f aca="false">IF($B117="","",IF(AND(ISNUMBER(D117),OR(D117&lt;46023,D117&gt;46387)),"WIN NOT IN 2026","OK"))</f>
        <v/>
      </c>
      <c r="O117" s="29"/>
    </row>
    <row r="118" customFormat="false" ht="15" hidden="false" customHeight="false" outlineLevel="0" collapsed="false">
      <c r="A118" s="27" t="n">
        <v>115</v>
      </c>
      <c r="B118" s="29"/>
      <c r="C118" s="28"/>
      <c r="D118" s="28"/>
      <c r="E118" s="29"/>
      <c r="F118" s="29"/>
      <c r="G118" s="30"/>
      <c r="H118" s="30"/>
      <c r="I118" s="30"/>
      <c r="J118" s="29"/>
      <c r="K118" s="29"/>
      <c r="L118" s="29"/>
      <c r="M118" s="30"/>
      <c r="N118" s="32" t="str">
        <f aca="false">IF($B118="","",IF(AND(ISNUMBER(D118),OR(D118&lt;46023,D118&gt;46387)),"WIN NOT IN 2026","OK"))</f>
        <v/>
      </c>
      <c r="O118" s="29"/>
    </row>
    <row r="119" customFormat="false" ht="15" hidden="false" customHeight="false" outlineLevel="0" collapsed="false">
      <c r="A119" s="27" t="n">
        <v>116</v>
      </c>
      <c r="B119" s="29"/>
      <c r="C119" s="28"/>
      <c r="D119" s="28"/>
      <c r="E119" s="29"/>
      <c r="F119" s="29"/>
      <c r="G119" s="30"/>
      <c r="H119" s="30"/>
      <c r="I119" s="30"/>
      <c r="J119" s="29"/>
      <c r="K119" s="29"/>
      <c r="L119" s="29"/>
      <c r="M119" s="30"/>
      <c r="N119" s="32" t="str">
        <f aca="false">IF($B119="","",IF(AND(ISNUMBER(D119),OR(D119&lt;46023,D119&gt;46387)),"WIN NOT IN 2026","OK"))</f>
        <v/>
      </c>
      <c r="O119" s="29"/>
    </row>
    <row r="120" customFormat="false" ht="15" hidden="false" customHeight="false" outlineLevel="0" collapsed="false">
      <c r="A120" s="27" t="n">
        <v>117</v>
      </c>
      <c r="B120" s="29"/>
      <c r="C120" s="28"/>
      <c r="D120" s="28"/>
      <c r="E120" s="29"/>
      <c r="F120" s="29"/>
      <c r="G120" s="30"/>
      <c r="H120" s="30"/>
      <c r="I120" s="30"/>
      <c r="J120" s="29"/>
      <c r="K120" s="29"/>
      <c r="L120" s="29"/>
      <c r="M120" s="30"/>
      <c r="N120" s="32" t="str">
        <f aca="false">IF($B120="","",IF(AND(ISNUMBER(D120),OR(D120&lt;46023,D120&gt;46387)),"WIN NOT IN 2026","OK"))</f>
        <v/>
      </c>
      <c r="O120" s="29"/>
    </row>
    <row r="121" customFormat="false" ht="15" hidden="false" customHeight="false" outlineLevel="0" collapsed="false">
      <c r="A121" s="27" t="n">
        <v>118</v>
      </c>
      <c r="B121" s="29"/>
      <c r="C121" s="28"/>
      <c r="D121" s="28"/>
      <c r="E121" s="29"/>
      <c r="F121" s="29"/>
      <c r="G121" s="30"/>
      <c r="H121" s="30"/>
      <c r="I121" s="30"/>
      <c r="J121" s="29"/>
      <c r="K121" s="29"/>
      <c r="L121" s="29"/>
      <c r="M121" s="30"/>
      <c r="N121" s="32" t="str">
        <f aca="false">IF($B121="","",IF(AND(ISNUMBER(D121),OR(D121&lt;46023,D121&gt;46387)),"WIN NOT IN 2026","OK"))</f>
        <v/>
      </c>
      <c r="O121" s="29"/>
    </row>
    <row r="122" customFormat="false" ht="15" hidden="false" customHeight="false" outlineLevel="0" collapsed="false">
      <c r="A122" s="27" t="n">
        <v>119</v>
      </c>
      <c r="B122" s="29"/>
      <c r="C122" s="28"/>
      <c r="D122" s="28"/>
      <c r="E122" s="29"/>
      <c r="F122" s="29"/>
      <c r="G122" s="30"/>
      <c r="H122" s="30"/>
      <c r="I122" s="30"/>
      <c r="J122" s="29"/>
      <c r="K122" s="29"/>
      <c r="L122" s="29"/>
      <c r="M122" s="30"/>
      <c r="N122" s="32" t="str">
        <f aca="false">IF($B122="","",IF(AND(ISNUMBER(D122),OR(D122&lt;46023,D122&gt;46387)),"WIN NOT IN 2026","OK"))</f>
        <v/>
      </c>
      <c r="O122" s="29"/>
    </row>
    <row r="123" customFormat="false" ht="15" hidden="false" customHeight="false" outlineLevel="0" collapsed="false">
      <c r="A123" s="27" t="n">
        <v>120</v>
      </c>
      <c r="B123" s="29"/>
      <c r="C123" s="28"/>
      <c r="D123" s="28"/>
      <c r="E123" s="29"/>
      <c r="F123" s="29"/>
      <c r="G123" s="30"/>
      <c r="H123" s="30"/>
      <c r="I123" s="30"/>
      <c r="J123" s="29"/>
      <c r="K123" s="29"/>
      <c r="L123" s="29"/>
      <c r="M123" s="30"/>
      <c r="N123" s="32" t="str">
        <f aca="false">IF($B123="","",IF(AND(ISNUMBER(D123),OR(D123&lt;46023,D123&gt;46387)),"WIN NOT IN 2026","OK"))</f>
        <v/>
      </c>
      <c r="O123" s="29"/>
    </row>
    <row r="124" customFormat="false" ht="15" hidden="false" customHeight="false" outlineLevel="0" collapsed="false">
      <c r="A124" s="27" t="n">
        <v>121</v>
      </c>
      <c r="B124" s="29"/>
      <c r="C124" s="28"/>
      <c r="D124" s="28"/>
      <c r="E124" s="29"/>
      <c r="F124" s="29"/>
      <c r="G124" s="30"/>
      <c r="H124" s="30"/>
      <c r="I124" s="30"/>
      <c r="J124" s="29"/>
      <c r="K124" s="29"/>
      <c r="L124" s="29"/>
      <c r="M124" s="30"/>
      <c r="N124" s="32" t="str">
        <f aca="false">IF($B124="","",IF(AND(ISNUMBER(D124),OR(D124&lt;46023,D124&gt;46387)),"WIN NOT IN 2026","OK"))</f>
        <v/>
      </c>
      <c r="O124" s="29"/>
    </row>
    <row r="125" customFormat="false" ht="15" hidden="false" customHeight="false" outlineLevel="0" collapsed="false">
      <c r="A125" s="27" t="n">
        <v>122</v>
      </c>
      <c r="B125" s="29"/>
      <c r="C125" s="28"/>
      <c r="D125" s="28"/>
      <c r="E125" s="29"/>
      <c r="F125" s="29"/>
      <c r="G125" s="30"/>
      <c r="H125" s="30"/>
      <c r="I125" s="30"/>
      <c r="J125" s="29"/>
      <c r="K125" s="29"/>
      <c r="L125" s="29"/>
      <c r="M125" s="30"/>
      <c r="N125" s="32" t="str">
        <f aca="false">IF($B125="","",IF(AND(ISNUMBER(D125),OR(D125&lt;46023,D125&gt;46387)),"WIN NOT IN 2026","OK"))</f>
        <v/>
      </c>
      <c r="O125" s="29"/>
    </row>
    <row r="126" customFormat="false" ht="15" hidden="false" customHeight="false" outlineLevel="0" collapsed="false">
      <c r="A126" s="27" t="n">
        <v>123</v>
      </c>
      <c r="B126" s="29"/>
      <c r="C126" s="28"/>
      <c r="D126" s="28"/>
      <c r="E126" s="29"/>
      <c r="F126" s="29"/>
      <c r="G126" s="30"/>
      <c r="H126" s="30"/>
      <c r="I126" s="30"/>
      <c r="J126" s="29"/>
      <c r="K126" s="29"/>
      <c r="L126" s="29"/>
      <c r="M126" s="30"/>
      <c r="N126" s="32" t="str">
        <f aca="false">IF($B126="","",IF(AND(ISNUMBER(D126),OR(D126&lt;46023,D126&gt;46387)),"WIN NOT IN 2026","OK"))</f>
        <v/>
      </c>
      <c r="O126" s="29"/>
    </row>
    <row r="127" customFormat="false" ht="15" hidden="false" customHeight="false" outlineLevel="0" collapsed="false">
      <c r="A127" s="27" t="n">
        <v>124</v>
      </c>
      <c r="B127" s="29"/>
      <c r="C127" s="28"/>
      <c r="D127" s="28"/>
      <c r="E127" s="29"/>
      <c r="F127" s="29"/>
      <c r="G127" s="30"/>
      <c r="H127" s="30"/>
      <c r="I127" s="30"/>
      <c r="J127" s="29"/>
      <c r="K127" s="29"/>
      <c r="L127" s="29"/>
      <c r="M127" s="30"/>
      <c r="N127" s="32" t="str">
        <f aca="false">IF($B127="","",IF(AND(ISNUMBER(D127),OR(D127&lt;46023,D127&gt;46387)),"WIN NOT IN 2026","OK"))</f>
        <v/>
      </c>
      <c r="O127" s="29"/>
    </row>
    <row r="128" customFormat="false" ht="15" hidden="false" customHeight="false" outlineLevel="0" collapsed="false">
      <c r="A128" s="27" t="n">
        <v>125</v>
      </c>
      <c r="B128" s="29"/>
      <c r="C128" s="28"/>
      <c r="D128" s="28"/>
      <c r="E128" s="29"/>
      <c r="F128" s="29"/>
      <c r="G128" s="30"/>
      <c r="H128" s="30"/>
      <c r="I128" s="30"/>
      <c r="J128" s="29"/>
      <c r="K128" s="29"/>
      <c r="L128" s="29"/>
      <c r="M128" s="30"/>
      <c r="N128" s="32" t="str">
        <f aca="false">IF($B128="","",IF(AND(ISNUMBER(D128),OR(D128&lt;46023,D128&gt;46387)),"WIN NOT IN 2026","OK"))</f>
        <v/>
      </c>
      <c r="O128" s="29"/>
    </row>
    <row r="129" customFormat="false" ht="15" hidden="false" customHeight="false" outlineLevel="0" collapsed="false">
      <c r="A129" s="27" t="n">
        <v>126</v>
      </c>
      <c r="B129" s="29"/>
      <c r="C129" s="28"/>
      <c r="D129" s="28"/>
      <c r="E129" s="29"/>
      <c r="F129" s="29"/>
      <c r="G129" s="30"/>
      <c r="H129" s="30"/>
      <c r="I129" s="30"/>
      <c r="J129" s="29"/>
      <c r="K129" s="29"/>
      <c r="L129" s="29"/>
      <c r="M129" s="30"/>
      <c r="N129" s="32" t="str">
        <f aca="false">IF($B129="","",IF(AND(ISNUMBER(D129),OR(D129&lt;46023,D129&gt;46387)),"WIN NOT IN 2026","OK"))</f>
        <v/>
      </c>
      <c r="O129" s="29"/>
    </row>
    <row r="130" customFormat="false" ht="15" hidden="false" customHeight="false" outlineLevel="0" collapsed="false">
      <c r="A130" s="27" t="n">
        <v>127</v>
      </c>
      <c r="B130" s="29"/>
      <c r="C130" s="28"/>
      <c r="D130" s="28"/>
      <c r="E130" s="29"/>
      <c r="F130" s="29"/>
      <c r="G130" s="30"/>
      <c r="H130" s="30"/>
      <c r="I130" s="30"/>
      <c r="J130" s="29"/>
      <c r="K130" s="29"/>
      <c r="L130" s="29"/>
      <c r="M130" s="30"/>
      <c r="N130" s="32" t="str">
        <f aca="false">IF($B130="","",IF(AND(ISNUMBER(D130),OR(D130&lt;46023,D130&gt;46387)),"WIN NOT IN 2026","OK"))</f>
        <v/>
      </c>
      <c r="O130" s="29"/>
    </row>
    <row r="131" customFormat="false" ht="15" hidden="false" customHeight="false" outlineLevel="0" collapsed="false">
      <c r="A131" s="27" t="n">
        <v>128</v>
      </c>
      <c r="B131" s="29"/>
      <c r="C131" s="28"/>
      <c r="D131" s="28"/>
      <c r="E131" s="29"/>
      <c r="F131" s="29"/>
      <c r="G131" s="30"/>
      <c r="H131" s="30"/>
      <c r="I131" s="30"/>
      <c r="J131" s="29"/>
      <c r="K131" s="29"/>
      <c r="L131" s="29"/>
      <c r="M131" s="30"/>
      <c r="N131" s="32" t="str">
        <f aca="false">IF($B131="","",IF(AND(ISNUMBER(D131),OR(D131&lt;46023,D131&gt;46387)),"WIN NOT IN 2026","OK"))</f>
        <v/>
      </c>
      <c r="O131" s="29"/>
    </row>
    <row r="132" customFormat="false" ht="15" hidden="false" customHeight="false" outlineLevel="0" collapsed="false">
      <c r="A132" s="27" t="n">
        <v>129</v>
      </c>
      <c r="B132" s="29"/>
      <c r="C132" s="28"/>
      <c r="D132" s="28"/>
      <c r="E132" s="29"/>
      <c r="F132" s="29"/>
      <c r="G132" s="30"/>
      <c r="H132" s="30"/>
      <c r="I132" s="30"/>
      <c r="J132" s="29"/>
      <c r="K132" s="29"/>
      <c r="L132" s="29"/>
      <c r="M132" s="30"/>
      <c r="N132" s="32" t="str">
        <f aca="false">IF($B132="","",IF(AND(ISNUMBER(D132),OR(D132&lt;46023,D132&gt;46387)),"WIN NOT IN 2026","OK"))</f>
        <v/>
      </c>
      <c r="O132" s="29"/>
    </row>
    <row r="133" customFormat="false" ht="15" hidden="false" customHeight="false" outlineLevel="0" collapsed="false">
      <c r="A133" s="27" t="n">
        <v>130</v>
      </c>
      <c r="B133" s="29"/>
      <c r="C133" s="28"/>
      <c r="D133" s="28"/>
      <c r="E133" s="29"/>
      <c r="F133" s="29"/>
      <c r="G133" s="30"/>
      <c r="H133" s="30"/>
      <c r="I133" s="30"/>
      <c r="J133" s="29"/>
      <c r="K133" s="29"/>
      <c r="L133" s="29"/>
      <c r="M133" s="30"/>
      <c r="N133" s="32" t="str">
        <f aca="false">IF($B133="","",IF(AND(ISNUMBER(D133),OR(D133&lt;46023,D133&gt;46387)),"WIN NOT IN 2026","OK"))</f>
        <v/>
      </c>
      <c r="O133" s="29"/>
    </row>
    <row r="134" customFormat="false" ht="15" hidden="false" customHeight="false" outlineLevel="0" collapsed="false">
      <c r="A134" s="27" t="n">
        <v>131</v>
      </c>
      <c r="B134" s="29"/>
      <c r="C134" s="28"/>
      <c r="D134" s="28"/>
      <c r="E134" s="29"/>
      <c r="F134" s="29"/>
      <c r="G134" s="30"/>
      <c r="H134" s="30"/>
      <c r="I134" s="30"/>
      <c r="J134" s="29"/>
      <c r="K134" s="29"/>
      <c r="L134" s="29"/>
      <c r="M134" s="30"/>
      <c r="N134" s="32" t="str">
        <f aca="false">IF($B134="","",IF(AND(ISNUMBER(D134),OR(D134&lt;46023,D134&gt;46387)),"WIN NOT IN 2026","OK"))</f>
        <v/>
      </c>
      <c r="O134" s="29"/>
    </row>
    <row r="135" customFormat="false" ht="15" hidden="false" customHeight="false" outlineLevel="0" collapsed="false">
      <c r="A135" s="27" t="n">
        <v>132</v>
      </c>
      <c r="B135" s="29"/>
      <c r="C135" s="28"/>
      <c r="D135" s="28"/>
      <c r="E135" s="29"/>
      <c r="F135" s="29"/>
      <c r="G135" s="30"/>
      <c r="H135" s="30"/>
      <c r="I135" s="30"/>
      <c r="J135" s="29"/>
      <c r="K135" s="29"/>
      <c r="L135" s="29"/>
      <c r="M135" s="30"/>
      <c r="N135" s="32" t="str">
        <f aca="false">IF($B135="","",IF(AND(ISNUMBER(D135),OR(D135&lt;46023,D135&gt;46387)),"WIN NOT IN 2026","OK"))</f>
        <v/>
      </c>
      <c r="O135" s="29"/>
    </row>
    <row r="136" customFormat="false" ht="15" hidden="false" customHeight="false" outlineLevel="0" collapsed="false">
      <c r="A136" s="27" t="n">
        <v>133</v>
      </c>
      <c r="B136" s="29"/>
      <c r="C136" s="28"/>
      <c r="D136" s="28"/>
      <c r="E136" s="29"/>
      <c r="F136" s="29"/>
      <c r="G136" s="30"/>
      <c r="H136" s="30"/>
      <c r="I136" s="30"/>
      <c r="J136" s="29"/>
      <c r="K136" s="29"/>
      <c r="L136" s="29"/>
      <c r="M136" s="30"/>
      <c r="N136" s="32" t="str">
        <f aca="false">IF($B136="","",IF(AND(ISNUMBER(D136),OR(D136&lt;46023,D136&gt;46387)),"WIN NOT IN 2026","OK"))</f>
        <v/>
      </c>
      <c r="O136" s="29"/>
    </row>
    <row r="137" customFormat="false" ht="15" hidden="false" customHeight="false" outlineLevel="0" collapsed="false">
      <c r="A137" s="27" t="n">
        <v>134</v>
      </c>
      <c r="B137" s="29"/>
      <c r="C137" s="28"/>
      <c r="D137" s="28"/>
      <c r="E137" s="29"/>
      <c r="F137" s="29"/>
      <c r="G137" s="30"/>
      <c r="H137" s="30"/>
      <c r="I137" s="30"/>
      <c r="J137" s="29"/>
      <c r="K137" s="29"/>
      <c r="L137" s="29"/>
      <c r="M137" s="30"/>
      <c r="N137" s="32" t="str">
        <f aca="false">IF($B137="","",IF(AND(ISNUMBER(D137),OR(D137&lt;46023,D137&gt;46387)),"WIN NOT IN 2026","OK"))</f>
        <v/>
      </c>
      <c r="O137" s="29"/>
    </row>
    <row r="138" customFormat="false" ht="15" hidden="false" customHeight="false" outlineLevel="0" collapsed="false">
      <c r="A138" s="27" t="n">
        <v>135</v>
      </c>
      <c r="B138" s="29"/>
      <c r="C138" s="28"/>
      <c r="D138" s="28"/>
      <c r="E138" s="29"/>
      <c r="F138" s="29"/>
      <c r="G138" s="30"/>
      <c r="H138" s="30"/>
      <c r="I138" s="30"/>
      <c r="J138" s="29"/>
      <c r="K138" s="29"/>
      <c r="L138" s="29"/>
      <c r="M138" s="30"/>
      <c r="N138" s="32" t="str">
        <f aca="false">IF($B138="","",IF(AND(ISNUMBER(D138),OR(D138&lt;46023,D138&gt;46387)),"WIN NOT IN 2026","OK"))</f>
        <v/>
      </c>
      <c r="O138" s="29"/>
    </row>
    <row r="139" customFormat="false" ht="15" hidden="false" customHeight="false" outlineLevel="0" collapsed="false">
      <c r="A139" s="27" t="n">
        <v>136</v>
      </c>
      <c r="B139" s="29"/>
      <c r="C139" s="28"/>
      <c r="D139" s="28"/>
      <c r="E139" s="29"/>
      <c r="F139" s="29"/>
      <c r="G139" s="30"/>
      <c r="H139" s="30"/>
      <c r="I139" s="30"/>
      <c r="J139" s="29"/>
      <c r="K139" s="29"/>
      <c r="L139" s="29"/>
      <c r="M139" s="30"/>
      <c r="N139" s="32" t="str">
        <f aca="false">IF($B139="","",IF(AND(ISNUMBER(D139),OR(D139&lt;46023,D139&gt;46387)),"WIN NOT IN 2026","OK"))</f>
        <v/>
      </c>
      <c r="O139" s="29"/>
    </row>
    <row r="140" customFormat="false" ht="15" hidden="false" customHeight="false" outlineLevel="0" collapsed="false">
      <c r="A140" s="27" t="n">
        <v>137</v>
      </c>
      <c r="B140" s="29"/>
      <c r="C140" s="28"/>
      <c r="D140" s="28"/>
      <c r="E140" s="29"/>
      <c r="F140" s="29"/>
      <c r="G140" s="30"/>
      <c r="H140" s="30"/>
      <c r="I140" s="30"/>
      <c r="J140" s="29"/>
      <c r="K140" s="29"/>
      <c r="L140" s="29"/>
      <c r="M140" s="30"/>
      <c r="N140" s="32" t="str">
        <f aca="false">IF($B140="","",IF(AND(ISNUMBER(D140),OR(D140&lt;46023,D140&gt;46387)),"WIN NOT IN 2026","OK"))</f>
        <v/>
      </c>
      <c r="O140" s="29"/>
    </row>
    <row r="141" customFormat="false" ht="15" hidden="false" customHeight="false" outlineLevel="0" collapsed="false">
      <c r="A141" s="27" t="n">
        <v>138</v>
      </c>
      <c r="B141" s="29"/>
      <c r="C141" s="28"/>
      <c r="D141" s="28"/>
      <c r="E141" s="29"/>
      <c r="F141" s="29"/>
      <c r="G141" s="30"/>
      <c r="H141" s="30"/>
      <c r="I141" s="30"/>
      <c r="J141" s="29"/>
      <c r="K141" s="29"/>
      <c r="L141" s="29"/>
      <c r="M141" s="30"/>
      <c r="N141" s="32" t="str">
        <f aca="false">IF($B141="","",IF(AND(ISNUMBER(D141),OR(D141&lt;46023,D141&gt;46387)),"WIN NOT IN 2026","OK"))</f>
        <v/>
      </c>
      <c r="O141" s="29"/>
    </row>
    <row r="142" customFormat="false" ht="15" hidden="false" customHeight="false" outlineLevel="0" collapsed="false">
      <c r="A142" s="27" t="n">
        <v>139</v>
      </c>
      <c r="B142" s="29"/>
      <c r="C142" s="28"/>
      <c r="D142" s="28"/>
      <c r="E142" s="29"/>
      <c r="F142" s="29"/>
      <c r="G142" s="30"/>
      <c r="H142" s="30"/>
      <c r="I142" s="30"/>
      <c r="J142" s="29"/>
      <c r="K142" s="29"/>
      <c r="L142" s="29"/>
      <c r="M142" s="30"/>
      <c r="N142" s="32" t="str">
        <f aca="false">IF($B142="","",IF(AND(ISNUMBER(D142),OR(D142&lt;46023,D142&gt;46387)),"WIN NOT IN 2026","OK"))</f>
        <v/>
      </c>
      <c r="O142" s="29"/>
    </row>
    <row r="143" customFormat="false" ht="15" hidden="false" customHeight="false" outlineLevel="0" collapsed="false">
      <c r="A143" s="27" t="n">
        <v>140</v>
      </c>
      <c r="B143" s="29"/>
      <c r="C143" s="28"/>
      <c r="D143" s="28"/>
      <c r="E143" s="29"/>
      <c r="F143" s="29"/>
      <c r="G143" s="30"/>
      <c r="H143" s="30"/>
      <c r="I143" s="30"/>
      <c r="J143" s="29"/>
      <c r="K143" s="29"/>
      <c r="L143" s="29"/>
      <c r="M143" s="30"/>
      <c r="N143" s="32" t="str">
        <f aca="false">IF($B143="","",IF(AND(ISNUMBER(D143),OR(D143&lt;46023,D143&gt;46387)),"WIN NOT IN 2026","OK"))</f>
        <v/>
      </c>
      <c r="O143" s="29"/>
    </row>
    <row r="144" customFormat="false" ht="15" hidden="false" customHeight="false" outlineLevel="0" collapsed="false">
      <c r="A144" s="27" t="n">
        <v>141</v>
      </c>
      <c r="B144" s="29"/>
      <c r="C144" s="28"/>
      <c r="D144" s="28"/>
      <c r="E144" s="29"/>
      <c r="F144" s="29"/>
      <c r="G144" s="30"/>
      <c r="H144" s="30"/>
      <c r="I144" s="30"/>
      <c r="J144" s="29"/>
      <c r="K144" s="29"/>
      <c r="L144" s="29"/>
      <c r="M144" s="30"/>
      <c r="N144" s="32" t="str">
        <f aca="false">IF($B144="","",IF(AND(ISNUMBER(D144),OR(D144&lt;46023,D144&gt;46387)),"WIN NOT IN 2026","OK"))</f>
        <v/>
      </c>
      <c r="O144" s="29"/>
    </row>
    <row r="145" customFormat="false" ht="15" hidden="false" customHeight="false" outlineLevel="0" collapsed="false">
      <c r="A145" s="27" t="n">
        <v>142</v>
      </c>
      <c r="B145" s="29"/>
      <c r="C145" s="28"/>
      <c r="D145" s="28"/>
      <c r="E145" s="29"/>
      <c r="F145" s="29"/>
      <c r="G145" s="30"/>
      <c r="H145" s="30"/>
      <c r="I145" s="30"/>
      <c r="J145" s="29"/>
      <c r="K145" s="29"/>
      <c r="L145" s="29"/>
      <c r="M145" s="30"/>
      <c r="N145" s="32" t="str">
        <f aca="false">IF($B145="","",IF(AND(ISNUMBER(D145),OR(D145&lt;46023,D145&gt;46387)),"WIN NOT IN 2026","OK"))</f>
        <v/>
      </c>
      <c r="O145" s="29"/>
    </row>
    <row r="146" customFormat="false" ht="15" hidden="false" customHeight="false" outlineLevel="0" collapsed="false">
      <c r="A146" s="27" t="n">
        <v>143</v>
      </c>
      <c r="B146" s="29"/>
      <c r="C146" s="28"/>
      <c r="D146" s="28"/>
      <c r="E146" s="29"/>
      <c r="F146" s="29"/>
      <c r="G146" s="30"/>
      <c r="H146" s="30"/>
      <c r="I146" s="30"/>
      <c r="J146" s="29"/>
      <c r="K146" s="29"/>
      <c r="L146" s="29"/>
      <c r="M146" s="30"/>
      <c r="N146" s="32" t="str">
        <f aca="false">IF($B146="","",IF(AND(ISNUMBER(D146),OR(D146&lt;46023,D146&gt;46387)),"WIN NOT IN 2026","OK"))</f>
        <v/>
      </c>
      <c r="O146" s="29"/>
    </row>
    <row r="147" customFormat="false" ht="15" hidden="false" customHeight="false" outlineLevel="0" collapsed="false">
      <c r="A147" s="27" t="n">
        <v>144</v>
      </c>
      <c r="B147" s="29"/>
      <c r="C147" s="28"/>
      <c r="D147" s="28"/>
      <c r="E147" s="29"/>
      <c r="F147" s="29"/>
      <c r="G147" s="30"/>
      <c r="H147" s="30"/>
      <c r="I147" s="30"/>
      <c r="J147" s="29"/>
      <c r="K147" s="29"/>
      <c r="L147" s="29"/>
      <c r="M147" s="30"/>
      <c r="N147" s="32" t="str">
        <f aca="false">IF($B147="","",IF(AND(ISNUMBER(D147),OR(D147&lt;46023,D147&gt;46387)),"WIN NOT IN 2026","OK"))</f>
        <v/>
      </c>
      <c r="O147" s="29"/>
    </row>
    <row r="148" customFormat="false" ht="15" hidden="false" customHeight="false" outlineLevel="0" collapsed="false">
      <c r="A148" s="27" t="n">
        <v>145</v>
      </c>
      <c r="B148" s="29"/>
      <c r="C148" s="28"/>
      <c r="D148" s="28"/>
      <c r="E148" s="29"/>
      <c r="F148" s="29"/>
      <c r="G148" s="30"/>
      <c r="H148" s="30"/>
      <c r="I148" s="30"/>
      <c r="J148" s="29"/>
      <c r="K148" s="29"/>
      <c r="L148" s="29"/>
      <c r="M148" s="30"/>
      <c r="N148" s="32" t="str">
        <f aca="false">IF($B148="","",IF(AND(ISNUMBER(D148),OR(D148&lt;46023,D148&gt;46387)),"WIN NOT IN 2026","OK"))</f>
        <v/>
      </c>
      <c r="O148" s="29"/>
    </row>
    <row r="149" customFormat="false" ht="15" hidden="false" customHeight="false" outlineLevel="0" collapsed="false">
      <c r="A149" s="27" t="n">
        <v>146</v>
      </c>
      <c r="B149" s="29"/>
      <c r="C149" s="28"/>
      <c r="D149" s="28"/>
      <c r="E149" s="29"/>
      <c r="F149" s="29"/>
      <c r="G149" s="30"/>
      <c r="H149" s="30"/>
      <c r="I149" s="30"/>
      <c r="J149" s="29"/>
      <c r="K149" s="29"/>
      <c r="L149" s="29"/>
      <c r="M149" s="30"/>
      <c r="N149" s="32" t="str">
        <f aca="false">IF($B149="","",IF(AND(ISNUMBER(D149),OR(D149&lt;46023,D149&gt;46387)),"WIN NOT IN 2026","OK"))</f>
        <v/>
      </c>
      <c r="O149" s="29"/>
    </row>
    <row r="150" customFormat="false" ht="15" hidden="false" customHeight="false" outlineLevel="0" collapsed="false">
      <c r="A150" s="27" t="n">
        <v>147</v>
      </c>
      <c r="B150" s="29"/>
      <c r="C150" s="28"/>
      <c r="D150" s="28"/>
      <c r="E150" s="29"/>
      <c r="F150" s="29"/>
      <c r="G150" s="30"/>
      <c r="H150" s="30"/>
      <c r="I150" s="30"/>
      <c r="J150" s="29"/>
      <c r="K150" s="29"/>
      <c r="L150" s="29"/>
      <c r="M150" s="30"/>
      <c r="N150" s="32" t="str">
        <f aca="false">IF($B150="","",IF(AND(ISNUMBER(D150),OR(D150&lt;46023,D150&gt;46387)),"WIN NOT IN 2026","OK"))</f>
        <v/>
      </c>
      <c r="O150" s="29"/>
    </row>
    <row r="151" customFormat="false" ht="15" hidden="false" customHeight="false" outlineLevel="0" collapsed="false">
      <c r="A151" s="27" t="n">
        <v>148</v>
      </c>
      <c r="B151" s="29"/>
      <c r="C151" s="28"/>
      <c r="D151" s="28"/>
      <c r="E151" s="29"/>
      <c r="F151" s="29"/>
      <c r="G151" s="30"/>
      <c r="H151" s="30"/>
      <c r="I151" s="30"/>
      <c r="J151" s="29"/>
      <c r="K151" s="29"/>
      <c r="L151" s="29"/>
      <c r="M151" s="30"/>
      <c r="N151" s="32" t="str">
        <f aca="false">IF($B151="","",IF(AND(ISNUMBER(D151),OR(D151&lt;46023,D151&gt;46387)),"WIN NOT IN 2026","OK"))</f>
        <v/>
      </c>
      <c r="O151" s="29"/>
    </row>
    <row r="152" customFormat="false" ht="15" hidden="false" customHeight="false" outlineLevel="0" collapsed="false">
      <c r="A152" s="27" t="n">
        <v>149</v>
      </c>
      <c r="B152" s="29"/>
      <c r="C152" s="28"/>
      <c r="D152" s="28"/>
      <c r="E152" s="29"/>
      <c r="F152" s="29"/>
      <c r="G152" s="30"/>
      <c r="H152" s="30"/>
      <c r="I152" s="30"/>
      <c r="J152" s="29"/>
      <c r="K152" s="29"/>
      <c r="L152" s="29"/>
      <c r="M152" s="30"/>
      <c r="N152" s="32" t="str">
        <f aca="false">IF($B152="","",IF(AND(ISNUMBER(D152),OR(D152&lt;46023,D152&gt;46387)),"WIN NOT IN 2026","OK"))</f>
        <v/>
      </c>
      <c r="O152" s="29"/>
    </row>
    <row r="153" customFormat="false" ht="15" hidden="false" customHeight="false" outlineLevel="0" collapsed="false">
      <c r="A153" s="27" t="n">
        <v>150</v>
      </c>
      <c r="B153" s="29"/>
      <c r="C153" s="28"/>
      <c r="D153" s="28"/>
      <c r="E153" s="29"/>
      <c r="F153" s="29"/>
      <c r="G153" s="30"/>
      <c r="H153" s="30"/>
      <c r="I153" s="30"/>
      <c r="J153" s="29"/>
      <c r="K153" s="29"/>
      <c r="L153" s="29"/>
      <c r="M153" s="30"/>
      <c r="N153" s="32" t="str">
        <f aca="false">IF($B153="","",IF(AND(ISNUMBER(D153),OR(D153&lt;46023,D153&gt;46387)),"WIN NOT IN 2026","OK"))</f>
        <v/>
      </c>
      <c r="O153" s="29"/>
    </row>
    <row r="154" customFormat="false" ht="15" hidden="false" customHeight="false" outlineLevel="0" collapsed="false">
      <c r="A154" s="27" t="n">
        <v>151</v>
      </c>
      <c r="B154" s="29"/>
      <c r="C154" s="28"/>
      <c r="D154" s="28"/>
      <c r="E154" s="29"/>
      <c r="F154" s="29"/>
      <c r="G154" s="30"/>
      <c r="H154" s="30"/>
      <c r="I154" s="30"/>
      <c r="J154" s="29"/>
      <c r="K154" s="29"/>
      <c r="L154" s="29"/>
      <c r="M154" s="30"/>
      <c r="N154" s="32" t="str">
        <f aca="false">IF($B154="","",IF(AND(ISNUMBER(D154),OR(D154&lt;46023,D154&gt;46387)),"WIN NOT IN 2026","OK"))</f>
        <v/>
      </c>
      <c r="O154" s="29"/>
    </row>
    <row r="155" customFormat="false" ht="15" hidden="false" customHeight="false" outlineLevel="0" collapsed="false">
      <c r="A155" s="27" t="n">
        <v>152</v>
      </c>
      <c r="B155" s="29"/>
      <c r="C155" s="28"/>
      <c r="D155" s="28"/>
      <c r="E155" s="29"/>
      <c r="F155" s="29"/>
      <c r="G155" s="30"/>
      <c r="H155" s="30"/>
      <c r="I155" s="30"/>
      <c r="J155" s="29"/>
      <c r="K155" s="29"/>
      <c r="L155" s="29"/>
      <c r="M155" s="30"/>
      <c r="N155" s="32" t="str">
        <f aca="false">IF($B155="","",IF(AND(ISNUMBER(D155),OR(D155&lt;46023,D155&gt;46387)),"WIN NOT IN 2026","OK"))</f>
        <v/>
      </c>
      <c r="O155" s="29"/>
    </row>
    <row r="156" customFormat="false" ht="15" hidden="false" customHeight="false" outlineLevel="0" collapsed="false">
      <c r="A156" s="27" t="n">
        <v>153</v>
      </c>
      <c r="B156" s="29"/>
      <c r="C156" s="28"/>
      <c r="D156" s="28"/>
      <c r="E156" s="29"/>
      <c r="F156" s="29"/>
      <c r="G156" s="30"/>
      <c r="H156" s="30"/>
      <c r="I156" s="30"/>
      <c r="J156" s="29"/>
      <c r="K156" s="29"/>
      <c r="L156" s="29"/>
      <c r="M156" s="30"/>
      <c r="N156" s="32" t="str">
        <f aca="false">IF($B156="","",IF(AND(ISNUMBER(D156),OR(D156&lt;46023,D156&gt;46387)),"WIN NOT IN 2026","OK"))</f>
        <v/>
      </c>
      <c r="O156" s="29"/>
    </row>
    <row r="157" customFormat="false" ht="15" hidden="false" customHeight="false" outlineLevel="0" collapsed="false">
      <c r="A157" s="27" t="n">
        <v>154</v>
      </c>
      <c r="B157" s="29"/>
      <c r="C157" s="28"/>
      <c r="D157" s="28"/>
      <c r="E157" s="29"/>
      <c r="F157" s="29"/>
      <c r="G157" s="30"/>
      <c r="H157" s="30"/>
      <c r="I157" s="30"/>
      <c r="J157" s="29"/>
      <c r="K157" s="29"/>
      <c r="L157" s="29"/>
      <c r="M157" s="30"/>
      <c r="N157" s="32" t="str">
        <f aca="false">IF($B157="","",IF(AND(ISNUMBER(D157),OR(D157&lt;46023,D157&gt;46387)),"WIN NOT IN 2026","OK"))</f>
        <v/>
      </c>
      <c r="O157" s="29"/>
    </row>
    <row r="158" customFormat="false" ht="15" hidden="false" customHeight="false" outlineLevel="0" collapsed="false">
      <c r="A158" s="27" t="n">
        <v>155</v>
      </c>
      <c r="B158" s="29"/>
      <c r="C158" s="28"/>
      <c r="D158" s="28"/>
      <c r="E158" s="29"/>
      <c r="F158" s="29"/>
      <c r="G158" s="30"/>
      <c r="H158" s="30"/>
      <c r="I158" s="30"/>
      <c r="J158" s="29"/>
      <c r="K158" s="29"/>
      <c r="L158" s="29"/>
      <c r="M158" s="30"/>
      <c r="N158" s="32" t="str">
        <f aca="false">IF($B158="","",IF(AND(ISNUMBER(D158),OR(D158&lt;46023,D158&gt;46387)),"WIN NOT IN 2026","OK"))</f>
        <v/>
      </c>
      <c r="O158" s="29"/>
    </row>
    <row r="159" customFormat="false" ht="15" hidden="false" customHeight="false" outlineLevel="0" collapsed="false">
      <c r="A159" s="27" t="n">
        <v>156</v>
      </c>
      <c r="B159" s="29"/>
      <c r="C159" s="28"/>
      <c r="D159" s="28"/>
      <c r="E159" s="29"/>
      <c r="F159" s="29"/>
      <c r="G159" s="30"/>
      <c r="H159" s="30"/>
      <c r="I159" s="30"/>
      <c r="J159" s="29"/>
      <c r="K159" s="29"/>
      <c r="L159" s="29"/>
      <c r="M159" s="30"/>
      <c r="N159" s="32" t="str">
        <f aca="false">IF($B159="","",IF(AND(ISNUMBER(D159),OR(D159&lt;46023,D159&gt;46387)),"WIN NOT IN 2026","OK"))</f>
        <v/>
      </c>
      <c r="O159" s="29"/>
    </row>
    <row r="160" customFormat="false" ht="15" hidden="false" customHeight="false" outlineLevel="0" collapsed="false">
      <c r="A160" s="27" t="n">
        <v>157</v>
      </c>
      <c r="B160" s="29"/>
      <c r="C160" s="28"/>
      <c r="D160" s="28"/>
      <c r="E160" s="29"/>
      <c r="F160" s="29"/>
      <c r="G160" s="30"/>
      <c r="H160" s="30"/>
      <c r="I160" s="30"/>
      <c r="J160" s="29"/>
      <c r="K160" s="29"/>
      <c r="L160" s="29"/>
      <c r="M160" s="30"/>
      <c r="N160" s="32" t="str">
        <f aca="false">IF($B160="","",IF(AND(ISNUMBER(D160),OR(D160&lt;46023,D160&gt;46387)),"WIN NOT IN 2026","OK"))</f>
        <v/>
      </c>
      <c r="O160" s="29"/>
    </row>
    <row r="161" customFormat="false" ht="15" hidden="false" customHeight="false" outlineLevel="0" collapsed="false">
      <c r="A161" s="27" t="n">
        <v>158</v>
      </c>
      <c r="B161" s="29"/>
      <c r="C161" s="28"/>
      <c r="D161" s="28"/>
      <c r="E161" s="29"/>
      <c r="F161" s="29"/>
      <c r="G161" s="30"/>
      <c r="H161" s="30"/>
      <c r="I161" s="30"/>
      <c r="J161" s="29"/>
      <c r="K161" s="29"/>
      <c r="L161" s="29"/>
      <c r="M161" s="30"/>
      <c r="N161" s="32" t="str">
        <f aca="false">IF($B161="","",IF(AND(ISNUMBER(D161),OR(D161&lt;46023,D161&gt;46387)),"WIN NOT IN 2026","OK"))</f>
        <v/>
      </c>
      <c r="O161" s="29"/>
    </row>
    <row r="162" customFormat="false" ht="15" hidden="false" customHeight="false" outlineLevel="0" collapsed="false">
      <c r="A162" s="27" t="n">
        <v>159</v>
      </c>
      <c r="B162" s="29"/>
      <c r="C162" s="28"/>
      <c r="D162" s="28"/>
      <c r="E162" s="29"/>
      <c r="F162" s="29"/>
      <c r="G162" s="30"/>
      <c r="H162" s="30"/>
      <c r="I162" s="30"/>
      <c r="J162" s="29"/>
      <c r="K162" s="29"/>
      <c r="L162" s="29"/>
      <c r="M162" s="30"/>
      <c r="N162" s="32" t="str">
        <f aca="false">IF($B162="","",IF(AND(ISNUMBER(D162),OR(D162&lt;46023,D162&gt;46387)),"WIN NOT IN 2026","OK"))</f>
        <v/>
      </c>
      <c r="O162" s="29"/>
    </row>
    <row r="163" customFormat="false" ht="15" hidden="false" customHeight="false" outlineLevel="0" collapsed="false">
      <c r="A163" s="27" t="n">
        <v>160</v>
      </c>
      <c r="B163" s="29"/>
      <c r="C163" s="28"/>
      <c r="D163" s="28"/>
      <c r="E163" s="29"/>
      <c r="F163" s="29"/>
      <c r="G163" s="30"/>
      <c r="H163" s="30"/>
      <c r="I163" s="30"/>
      <c r="J163" s="29"/>
      <c r="K163" s="29"/>
      <c r="L163" s="29"/>
      <c r="M163" s="30"/>
      <c r="N163" s="32" t="str">
        <f aca="false">IF($B163="","",IF(AND(ISNUMBER(D163),OR(D163&lt;46023,D163&gt;46387)),"WIN NOT IN 2026","OK"))</f>
        <v/>
      </c>
      <c r="O163" s="29"/>
    </row>
    <row r="164" customFormat="false" ht="15" hidden="false" customHeight="false" outlineLevel="0" collapsed="false">
      <c r="A164" s="27" t="n">
        <v>161</v>
      </c>
      <c r="B164" s="29"/>
      <c r="C164" s="28"/>
      <c r="D164" s="28"/>
      <c r="E164" s="29"/>
      <c r="F164" s="29"/>
      <c r="G164" s="30"/>
      <c r="H164" s="30"/>
      <c r="I164" s="30"/>
      <c r="J164" s="29"/>
      <c r="K164" s="29"/>
      <c r="L164" s="29"/>
      <c r="M164" s="30"/>
      <c r="N164" s="32" t="str">
        <f aca="false">IF($B164="","",IF(AND(ISNUMBER(D164),OR(D164&lt;46023,D164&gt;46387)),"WIN NOT IN 2026","OK"))</f>
        <v/>
      </c>
      <c r="O164" s="29"/>
    </row>
    <row r="165" customFormat="false" ht="15" hidden="false" customHeight="false" outlineLevel="0" collapsed="false">
      <c r="A165" s="27" t="n">
        <v>162</v>
      </c>
      <c r="B165" s="29"/>
      <c r="C165" s="28"/>
      <c r="D165" s="28"/>
      <c r="E165" s="29"/>
      <c r="F165" s="29"/>
      <c r="G165" s="30"/>
      <c r="H165" s="30"/>
      <c r="I165" s="30"/>
      <c r="J165" s="29"/>
      <c r="K165" s="29"/>
      <c r="L165" s="29"/>
      <c r="M165" s="30"/>
      <c r="N165" s="32" t="str">
        <f aca="false">IF($B165="","",IF(AND(ISNUMBER(D165),OR(D165&lt;46023,D165&gt;46387)),"WIN NOT IN 2026","OK"))</f>
        <v/>
      </c>
      <c r="O165" s="29"/>
    </row>
    <row r="166" customFormat="false" ht="15" hidden="false" customHeight="false" outlineLevel="0" collapsed="false">
      <c r="A166" s="27" t="n">
        <v>163</v>
      </c>
      <c r="B166" s="29"/>
      <c r="C166" s="28"/>
      <c r="D166" s="28"/>
      <c r="E166" s="29"/>
      <c r="F166" s="29"/>
      <c r="G166" s="30"/>
      <c r="H166" s="30"/>
      <c r="I166" s="30"/>
      <c r="J166" s="29"/>
      <c r="K166" s="29"/>
      <c r="L166" s="29"/>
      <c r="M166" s="30"/>
      <c r="N166" s="32" t="str">
        <f aca="false">IF($B166="","",IF(AND(ISNUMBER(D166),OR(D166&lt;46023,D166&gt;46387)),"WIN NOT IN 2026","OK"))</f>
        <v/>
      </c>
      <c r="O166" s="29"/>
    </row>
    <row r="167" customFormat="false" ht="15" hidden="false" customHeight="false" outlineLevel="0" collapsed="false">
      <c r="A167" s="27" t="n">
        <v>164</v>
      </c>
      <c r="B167" s="29"/>
      <c r="C167" s="28"/>
      <c r="D167" s="28"/>
      <c r="E167" s="29"/>
      <c r="F167" s="29"/>
      <c r="G167" s="30"/>
      <c r="H167" s="30"/>
      <c r="I167" s="30"/>
      <c r="J167" s="29"/>
      <c r="K167" s="29"/>
      <c r="L167" s="29"/>
      <c r="M167" s="30"/>
      <c r="N167" s="32" t="str">
        <f aca="false">IF($B167="","",IF(AND(ISNUMBER(D167),OR(D167&lt;46023,D167&gt;46387)),"WIN NOT IN 2026","OK"))</f>
        <v/>
      </c>
      <c r="O167" s="29"/>
    </row>
    <row r="168" customFormat="false" ht="15" hidden="false" customHeight="false" outlineLevel="0" collapsed="false">
      <c r="A168" s="27" t="n">
        <v>165</v>
      </c>
      <c r="B168" s="29"/>
      <c r="C168" s="28"/>
      <c r="D168" s="28"/>
      <c r="E168" s="29"/>
      <c r="F168" s="29"/>
      <c r="G168" s="30"/>
      <c r="H168" s="30"/>
      <c r="I168" s="30"/>
      <c r="J168" s="29"/>
      <c r="K168" s="29"/>
      <c r="L168" s="29"/>
      <c r="M168" s="30"/>
      <c r="N168" s="32" t="str">
        <f aca="false">IF($B168="","",IF(AND(ISNUMBER(D168),OR(D168&lt;46023,D168&gt;46387)),"WIN NOT IN 2026","OK"))</f>
        <v/>
      </c>
      <c r="O168" s="29"/>
    </row>
    <row r="169" customFormat="false" ht="15" hidden="false" customHeight="false" outlineLevel="0" collapsed="false">
      <c r="A169" s="27" t="n">
        <v>166</v>
      </c>
      <c r="B169" s="29"/>
      <c r="C169" s="28"/>
      <c r="D169" s="28"/>
      <c r="E169" s="29"/>
      <c r="F169" s="29"/>
      <c r="G169" s="30"/>
      <c r="H169" s="30"/>
      <c r="I169" s="30"/>
      <c r="J169" s="29"/>
      <c r="K169" s="29"/>
      <c r="L169" s="29"/>
      <c r="M169" s="30"/>
      <c r="N169" s="32" t="str">
        <f aca="false">IF($B169="","",IF(AND(ISNUMBER(D169),OR(D169&lt;46023,D169&gt;46387)),"WIN NOT IN 2026","OK"))</f>
        <v/>
      </c>
      <c r="O169" s="29"/>
    </row>
    <row r="170" customFormat="false" ht="15" hidden="false" customHeight="false" outlineLevel="0" collapsed="false">
      <c r="A170" s="27" t="n">
        <v>167</v>
      </c>
      <c r="B170" s="29"/>
      <c r="C170" s="28"/>
      <c r="D170" s="28"/>
      <c r="E170" s="29"/>
      <c r="F170" s="29"/>
      <c r="G170" s="30"/>
      <c r="H170" s="30"/>
      <c r="I170" s="30"/>
      <c r="J170" s="29"/>
      <c r="K170" s="29"/>
      <c r="L170" s="29"/>
      <c r="M170" s="30"/>
      <c r="N170" s="32" t="str">
        <f aca="false">IF($B170="","",IF(AND(ISNUMBER(D170),OR(D170&lt;46023,D170&gt;46387)),"WIN NOT IN 2026","OK"))</f>
        <v/>
      </c>
      <c r="O170" s="29"/>
    </row>
    <row r="171" customFormat="false" ht="15" hidden="false" customHeight="false" outlineLevel="0" collapsed="false">
      <c r="A171" s="27" t="n">
        <v>168</v>
      </c>
      <c r="B171" s="29"/>
      <c r="C171" s="28"/>
      <c r="D171" s="28"/>
      <c r="E171" s="29"/>
      <c r="F171" s="29"/>
      <c r="G171" s="30"/>
      <c r="H171" s="30"/>
      <c r="I171" s="30"/>
      <c r="J171" s="29"/>
      <c r="K171" s="29"/>
      <c r="L171" s="29"/>
      <c r="M171" s="30"/>
      <c r="N171" s="32" t="str">
        <f aca="false">IF($B171="","",IF(AND(ISNUMBER(D171),OR(D171&lt;46023,D171&gt;46387)),"WIN NOT IN 2026","OK"))</f>
        <v/>
      </c>
      <c r="O171" s="29"/>
    </row>
    <row r="172" customFormat="false" ht="15" hidden="false" customHeight="false" outlineLevel="0" collapsed="false">
      <c r="A172" s="27" t="n">
        <v>169</v>
      </c>
      <c r="B172" s="29"/>
      <c r="C172" s="28"/>
      <c r="D172" s="28"/>
      <c r="E172" s="29"/>
      <c r="F172" s="29"/>
      <c r="G172" s="30"/>
      <c r="H172" s="30"/>
      <c r="I172" s="30"/>
      <c r="J172" s="29"/>
      <c r="K172" s="29"/>
      <c r="L172" s="29"/>
      <c r="M172" s="30"/>
      <c r="N172" s="32" t="str">
        <f aca="false">IF($B172="","",IF(AND(ISNUMBER(D172),OR(D172&lt;46023,D172&gt;46387)),"WIN NOT IN 2026","OK"))</f>
        <v/>
      </c>
      <c r="O172" s="29"/>
    </row>
    <row r="173" customFormat="false" ht="15" hidden="false" customHeight="false" outlineLevel="0" collapsed="false">
      <c r="A173" s="27" t="n">
        <v>170</v>
      </c>
      <c r="B173" s="29"/>
      <c r="C173" s="28"/>
      <c r="D173" s="28"/>
      <c r="E173" s="29"/>
      <c r="F173" s="29"/>
      <c r="G173" s="30"/>
      <c r="H173" s="30"/>
      <c r="I173" s="30"/>
      <c r="J173" s="29"/>
      <c r="K173" s="29"/>
      <c r="L173" s="29"/>
      <c r="M173" s="30"/>
      <c r="N173" s="32" t="str">
        <f aca="false">IF($B173="","",IF(AND(ISNUMBER(D173),OR(D173&lt;46023,D173&gt;46387)),"WIN NOT IN 2026","OK"))</f>
        <v/>
      </c>
      <c r="O173" s="29"/>
    </row>
    <row r="174" customFormat="false" ht="15" hidden="false" customHeight="false" outlineLevel="0" collapsed="false">
      <c r="A174" s="27" t="n">
        <v>171</v>
      </c>
      <c r="B174" s="29"/>
      <c r="C174" s="28"/>
      <c r="D174" s="28"/>
      <c r="E174" s="29"/>
      <c r="F174" s="29"/>
      <c r="G174" s="30"/>
      <c r="H174" s="30"/>
      <c r="I174" s="30"/>
      <c r="J174" s="29"/>
      <c r="K174" s="29"/>
      <c r="L174" s="29"/>
      <c r="M174" s="30"/>
      <c r="N174" s="32" t="str">
        <f aca="false">IF($B174="","",IF(AND(ISNUMBER(D174),OR(D174&lt;46023,D174&gt;46387)),"WIN NOT IN 2026","OK"))</f>
        <v/>
      </c>
      <c r="O174" s="29"/>
    </row>
    <row r="175" customFormat="false" ht="15" hidden="false" customHeight="false" outlineLevel="0" collapsed="false">
      <c r="A175" s="27" t="n">
        <v>172</v>
      </c>
      <c r="B175" s="29"/>
      <c r="C175" s="28"/>
      <c r="D175" s="28"/>
      <c r="E175" s="29"/>
      <c r="F175" s="29"/>
      <c r="G175" s="30"/>
      <c r="H175" s="30"/>
      <c r="I175" s="30"/>
      <c r="J175" s="29"/>
      <c r="K175" s="29"/>
      <c r="L175" s="29"/>
      <c r="M175" s="30"/>
      <c r="N175" s="32" t="str">
        <f aca="false">IF($B175="","",IF(AND(ISNUMBER(D175),OR(D175&lt;46023,D175&gt;46387)),"WIN NOT IN 2026","OK"))</f>
        <v/>
      </c>
      <c r="O175" s="29"/>
    </row>
    <row r="176" customFormat="false" ht="15" hidden="false" customHeight="false" outlineLevel="0" collapsed="false">
      <c r="A176" s="27" t="n">
        <v>173</v>
      </c>
      <c r="B176" s="29"/>
      <c r="C176" s="28"/>
      <c r="D176" s="28"/>
      <c r="E176" s="29"/>
      <c r="F176" s="29"/>
      <c r="G176" s="30"/>
      <c r="H176" s="30"/>
      <c r="I176" s="30"/>
      <c r="J176" s="29"/>
      <c r="K176" s="29"/>
      <c r="L176" s="29"/>
      <c r="M176" s="30"/>
      <c r="N176" s="32" t="str">
        <f aca="false">IF($B176="","",IF(AND(ISNUMBER(D176),OR(D176&lt;46023,D176&gt;46387)),"WIN NOT IN 2026","OK"))</f>
        <v/>
      </c>
      <c r="O176" s="29"/>
    </row>
    <row r="177" customFormat="false" ht="15" hidden="false" customHeight="false" outlineLevel="0" collapsed="false">
      <c r="A177" s="27" t="n">
        <v>174</v>
      </c>
      <c r="B177" s="29"/>
      <c r="C177" s="28"/>
      <c r="D177" s="28"/>
      <c r="E177" s="29"/>
      <c r="F177" s="29"/>
      <c r="G177" s="30"/>
      <c r="H177" s="30"/>
      <c r="I177" s="30"/>
      <c r="J177" s="29"/>
      <c r="K177" s="29"/>
      <c r="L177" s="29"/>
      <c r="M177" s="30"/>
      <c r="N177" s="32" t="str">
        <f aca="false">IF($B177="","",IF(AND(ISNUMBER(D177),OR(D177&lt;46023,D177&gt;46387)),"WIN NOT IN 2026","OK"))</f>
        <v/>
      </c>
      <c r="O177" s="29"/>
    </row>
    <row r="178" customFormat="false" ht="15" hidden="false" customHeight="false" outlineLevel="0" collapsed="false">
      <c r="A178" s="27" t="n">
        <v>175</v>
      </c>
      <c r="B178" s="29"/>
      <c r="C178" s="28"/>
      <c r="D178" s="28"/>
      <c r="E178" s="29"/>
      <c r="F178" s="29"/>
      <c r="G178" s="30"/>
      <c r="H178" s="30"/>
      <c r="I178" s="30"/>
      <c r="J178" s="29"/>
      <c r="K178" s="29"/>
      <c r="L178" s="29"/>
      <c r="M178" s="30"/>
      <c r="N178" s="32" t="str">
        <f aca="false">IF($B178="","",IF(AND(ISNUMBER(D178),OR(D178&lt;46023,D178&gt;46387)),"WIN NOT IN 2026","OK"))</f>
        <v/>
      </c>
      <c r="O178" s="29"/>
    </row>
    <row r="179" customFormat="false" ht="15" hidden="false" customHeight="false" outlineLevel="0" collapsed="false">
      <c r="A179" s="27" t="n">
        <v>176</v>
      </c>
      <c r="B179" s="29"/>
      <c r="C179" s="28"/>
      <c r="D179" s="28"/>
      <c r="E179" s="29"/>
      <c r="F179" s="29"/>
      <c r="G179" s="30"/>
      <c r="H179" s="30"/>
      <c r="I179" s="30"/>
      <c r="J179" s="29"/>
      <c r="K179" s="29"/>
      <c r="L179" s="29"/>
      <c r="M179" s="30"/>
      <c r="N179" s="32" t="str">
        <f aca="false">IF($B179="","",IF(AND(ISNUMBER(D179),OR(D179&lt;46023,D179&gt;46387)),"WIN NOT IN 2026","OK"))</f>
        <v/>
      </c>
      <c r="O179" s="29"/>
    </row>
    <row r="180" customFormat="false" ht="15" hidden="false" customHeight="false" outlineLevel="0" collapsed="false">
      <c r="A180" s="27" t="n">
        <v>177</v>
      </c>
      <c r="B180" s="29"/>
      <c r="C180" s="28"/>
      <c r="D180" s="28"/>
      <c r="E180" s="29"/>
      <c r="F180" s="29"/>
      <c r="G180" s="30"/>
      <c r="H180" s="30"/>
      <c r="I180" s="30"/>
      <c r="J180" s="29"/>
      <c r="K180" s="29"/>
      <c r="L180" s="29"/>
      <c r="M180" s="30"/>
      <c r="N180" s="32" t="str">
        <f aca="false">IF($B180="","",IF(AND(ISNUMBER(D180),OR(D180&lt;46023,D180&gt;46387)),"WIN NOT IN 2026","OK"))</f>
        <v/>
      </c>
      <c r="O180" s="29"/>
    </row>
    <row r="181" customFormat="false" ht="15" hidden="false" customHeight="false" outlineLevel="0" collapsed="false">
      <c r="A181" s="27" t="n">
        <v>178</v>
      </c>
      <c r="B181" s="29"/>
      <c r="C181" s="28"/>
      <c r="D181" s="28"/>
      <c r="E181" s="29"/>
      <c r="F181" s="29"/>
      <c r="G181" s="30"/>
      <c r="H181" s="30"/>
      <c r="I181" s="30"/>
      <c r="J181" s="29"/>
      <c r="K181" s="29"/>
      <c r="L181" s="29"/>
      <c r="M181" s="30"/>
      <c r="N181" s="32" t="str">
        <f aca="false">IF($B181="","",IF(AND(ISNUMBER(D181),OR(D181&lt;46023,D181&gt;46387)),"WIN NOT IN 2026","OK"))</f>
        <v/>
      </c>
      <c r="O181" s="29"/>
    </row>
    <row r="182" customFormat="false" ht="15" hidden="false" customHeight="false" outlineLevel="0" collapsed="false">
      <c r="A182" s="27" t="n">
        <v>179</v>
      </c>
      <c r="B182" s="29"/>
      <c r="C182" s="28"/>
      <c r="D182" s="28"/>
      <c r="E182" s="29"/>
      <c r="F182" s="29"/>
      <c r="G182" s="30"/>
      <c r="H182" s="30"/>
      <c r="I182" s="30"/>
      <c r="J182" s="29"/>
      <c r="K182" s="29"/>
      <c r="L182" s="29"/>
      <c r="M182" s="30"/>
      <c r="N182" s="32" t="str">
        <f aca="false">IF($B182="","",IF(AND(ISNUMBER(D182),OR(D182&lt;46023,D182&gt;46387)),"WIN NOT IN 2026","OK"))</f>
        <v/>
      </c>
      <c r="O182" s="29"/>
    </row>
    <row r="183" customFormat="false" ht="15" hidden="false" customHeight="false" outlineLevel="0" collapsed="false">
      <c r="A183" s="27" t="n">
        <v>180</v>
      </c>
      <c r="B183" s="29"/>
      <c r="C183" s="28"/>
      <c r="D183" s="28"/>
      <c r="E183" s="29"/>
      <c r="F183" s="29"/>
      <c r="G183" s="30"/>
      <c r="H183" s="30"/>
      <c r="I183" s="30"/>
      <c r="J183" s="29"/>
      <c r="K183" s="29"/>
      <c r="L183" s="29"/>
      <c r="M183" s="30"/>
      <c r="N183" s="32" t="str">
        <f aca="false">IF($B183="","",IF(AND(ISNUMBER(D183),OR(D183&lt;46023,D183&gt;46387)),"WIN NOT IN 2026","OK"))</f>
        <v/>
      </c>
      <c r="O183" s="29"/>
    </row>
    <row r="184" customFormat="false" ht="15" hidden="false" customHeight="false" outlineLevel="0" collapsed="false">
      <c r="A184" s="27" t="n">
        <v>181</v>
      </c>
      <c r="B184" s="29"/>
      <c r="C184" s="28"/>
      <c r="D184" s="28"/>
      <c r="E184" s="29"/>
      <c r="F184" s="29"/>
      <c r="G184" s="30"/>
      <c r="H184" s="30"/>
      <c r="I184" s="30"/>
      <c r="J184" s="29"/>
      <c r="K184" s="29"/>
      <c r="L184" s="29"/>
      <c r="M184" s="30"/>
      <c r="N184" s="32" t="str">
        <f aca="false">IF($B184="","",IF(AND(ISNUMBER(D184),OR(D184&lt;46023,D184&gt;46387)),"WIN NOT IN 2026","OK"))</f>
        <v/>
      </c>
      <c r="O184" s="29"/>
    </row>
    <row r="185" customFormat="false" ht="15" hidden="false" customHeight="false" outlineLevel="0" collapsed="false">
      <c r="A185" s="27" t="n">
        <v>182</v>
      </c>
      <c r="B185" s="29"/>
      <c r="C185" s="28"/>
      <c r="D185" s="28"/>
      <c r="E185" s="29"/>
      <c r="F185" s="29"/>
      <c r="G185" s="30"/>
      <c r="H185" s="30"/>
      <c r="I185" s="30"/>
      <c r="J185" s="29"/>
      <c r="K185" s="29"/>
      <c r="L185" s="29"/>
      <c r="M185" s="30"/>
      <c r="N185" s="32" t="str">
        <f aca="false">IF($B185="","",IF(AND(ISNUMBER(D185),OR(D185&lt;46023,D185&gt;46387)),"WIN NOT IN 2026","OK"))</f>
        <v/>
      </c>
      <c r="O185" s="29"/>
    </row>
    <row r="186" customFormat="false" ht="15" hidden="false" customHeight="false" outlineLevel="0" collapsed="false">
      <c r="A186" s="27" t="n">
        <v>183</v>
      </c>
      <c r="B186" s="29"/>
      <c r="C186" s="28"/>
      <c r="D186" s="28"/>
      <c r="E186" s="29"/>
      <c r="F186" s="29"/>
      <c r="G186" s="30"/>
      <c r="H186" s="30"/>
      <c r="I186" s="30"/>
      <c r="J186" s="29"/>
      <c r="K186" s="29"/>
      <c r="L186" s="29"/>
      <c r="M186" s="30"/>
      <c r="N186" s="32" t="str">
        <f aca="false">IF($B186="","",IF(AND(ISNUMBER(D186),OR(D186&lt;46023,D186&gt;46387)),"WIN NOT IN 2026","OK"))</f>
        <v/>
      </c>
      <c r="O186" s="29"/>
    </row>
    <row r="187" customFormat="false" ht="15" hidden="false" customHeight="false" outlineLevel="0" collapsed="false">
      <c r="A187" s="27" t="n">
        <v>184</v>
      </c>
      <c r="B187" s="29"/>
      <c r="C187" s="28"/>
      <c r="D187" s="28"/>
      <c r="E187" s="29"/>
      <c r="F187" s="29"/>
      <c r="G187" s="30"/>
      <c r="H187" s="30"/>
      <c r="I187" s="30"/>
      <c r="J187" s="29"/>
      <c r="K187" s="29"/>
      <c r="L187" s="29"/>
      <c r="M187" s="30"/>
      <c r="N187" s="32" t="str">
        <f aca="false">IF($B187="","",IF(AND(ISNUMBER(D187),OR(D187&lt;46023,D187&gt;46387)),"WIN NOT IN 2026","OK"))</f>
        <v/>
      </c>
      <c r="O187" s="29"/>
    </row>
    <row r="188" customFormat="false" ht="15" hidden="false" customHeight="false" outlineLevel="0" collapsed="false">
      <c r="A188" s="27" t="n">
        <v>185</v>
      </c>
      <c r="B188" s="29"/>
      <c r="C188" s="28"/>
      <c r="D188" s="28"/>
      <c r="E188" s="29"/>
      <c r="F188" s="29"/>
      <c r="G188" s="30"/>
      <c r="H188" s="30"/>
      <c r="I188" s="30"/>
      <c r="J188" s="29"/>
      <c r="K188" s="29"/>
      <c r="L188" s="29"/>
      <c r="M188" s="30"/>
      <c r="N188" s="32" t="str">
        <f aca="false">IF($B188="","",IF(AND(ISNUMBER(D188),OR(D188&lt;46023,D188&gt;46387)),"WIN NOT IN 2026","OK"))</f>
        <v/>
      </c>
      <c r="O188" s="29"/>
    </row>
    <row r="189" customFormat="false" ht="15" hidden="false" customHeight="false" outlineLevel="0" collapsed="false">
      <c r="A189" s="27" t="n">
        <v>186</v>
      </c>
      <c r="B189" s="29"/>
      <c r="C189" s="28"/>
      <c r="D189" s="28"/>
      <c r="E189" s="29"/>
      <c r="F189" s="29"/>
      <c r="G189" s="30"/>
      <c r="H189" s="30"/>
      <c r="I189" s="30"/>
      <c r="J189" s="29"/>
      <c r="K189" s="29"/>
      <c r="L189" s="29"/>
      <c r="M189" s="30"/>
      <c r="N189" s="32" t="str">
        <f aca="false">IF($B189="","",IF(AND(ISNUMBER(D189),OR(D189&lt;46023,D189&gt;46387)),"WIN NOT IN 2026","OK"))</f>
        <v/>
      </c>
      <c r="O189" s="29"/>
    </row>
    <row r="190" customFormat="false" ht="15" hidden="false" customHeight="false" outlineLevel="0" collapsed="false">
      <c r="A190" s="27" t="n">
        <v>187</v>
      </c>
      <c r="B190" s="29"/>
      <c r="C190" s="28"/>
      <c r="D190" s="28"/>
      <c r="E190" s="29"/>
      <c r="F190" s="29"/>
      <c r="G190" s="30"/>
      <c r="H190" s="30"/>
      <c r="I190" s="30"/>
      <c r="J190" s="29"/>
      <c r="K190" s="29"/>
      <c r="L190" s="29"/>
      <c r="M190" s="30"/>
      <c r="N190" s="32" t="str">
        <f aca="false">IF($B190="","",IF(AND(ISNUMBER(D190),OR(D190&lt;46023,D190&gt;46387)),"WIN NOT IN 2026","OK"))</f>
        <v/>
      </c>
      <c r="O190" s="29"/>
    </row>
    <row r="191" customFormat="false" ht="15" hidden="false" customHeight="false" outlineLevel="0" collapsed="false">
      <c r="A191" s="27" t="n">
        <v>188</v>
      </c>
      <c r="B191" s="29"/>
      <c r="C191" s="28"/>
      <c r="D191" s="28"/>
      <c r="E191" s="29"/>
      <c r="F191" s="29"/>
      <c r="G191" s="30"/>
      <c r="H191" s="30"/>
      <c r="I191" s="30"/>
      <c r="J191" s="29"/>
      <c r="K191" s="29"/>
      <c r="L191" s="29"/>
      <c r="M191" s="30"/>
      <c r="N191" s="32" t="str">
        <f aca="false">IF($B191="","",IF(AND(ISNUMBER(D191),OR(D191&lt;46023,D191&gt;46387)),"WIN NOT IN 2026","OK"))</f>
        <v/>
      </c>
      <c r="O191" s="29"/>
    </row>
    <row r="192" customFormat="false" ht="15" hidden="false" customHeight="false" outlineLevel="0" collapsed="false">
      <c r="A192" s="27" t="n">
        <v>189</v>
      </c>
      <c r="B192" s="29"/>
      <c r="C192" s="28"/>
      <c r="D192" s="28"/>
      <c r="E192" s="29"/>
      <c r="F192" s="29"/>
      <c r="G192" s="30"/>
      <c r="H192" s="30"/>
      <c r="I192" s="30"/>
      <c r="J192" s="29"/>
      <c r="K192" s="29"/>
      <c r="L192" s="29"/>
      <c r="M192" s="30"/>
      <c r="N192" s="32" t="str">
        <f aca="false">IF($B192="","",IF(AND(ISNUMBER(D192),OR(D192&lt;46023,D192&gt;46387)),"WIN NOT IN 2026","OK"))</f>
        <v/>
      </c>
      <c r="O192" s="29"/>
    </row>
    <row r="193" customFormat="false" ht="15" hidden="false" customHeight="false" outlineLevel="0" collapsed="false">
      <c r="A193" s="27" t="n">
        <v>190</v>
      </c>
      <c r="B193" s="29"/>
      <c r="C193" s="28"/>
      <c r="D193" s="28"/>
      <c r="E193" s="29"/>
      <c r="F193" s="29"/>
      <c r="G193" s="30"/>
      <c r="H193" s="30"/>
      <c r="I193" s="30"/>
      <c r="J193" s="29"/>
      <c r="K193" s="29"/>
      <c r="L193" s="29"/>
      <c r="M193" s="30"/>
      <c r="N193" s="32" t="str">
        <f aca="false">IF($B193="","",IF(AND(ISNUMBER(D193),OR(D193&lt;46023,D193&gt;46387)),"WIN NOT IN 2026","OK"))</f>
        <v/>
      </c>
      <c r="O193" s="29"/>
    </row>
    <row r="194" customFormat="false" ht="15" hidden="false" customHeight="false" outlineLevel="0" collapsed="false">
      <c r="A194" s="27" t="n">
        <v>191</v>
      </c>
      <c r="B194" s="29"/>
      <c r="C194" s="28"/>
      <c r="D194" s="28"/>
      <c r="E194" s="29"/>
      <c r="F194" s="29"/>
      <c r="G194" s="30"/>
      <c r="H194" s="30"/>
      <c r="I194" s="30"/>
      <c r="J194" s="29"/>
      <c r="K194" s="29"/>
      <c r="L194" s="29"/>
      <c r="M194" s="30"/>
      <c r="N194" s="32" t="str">
        <f aca="false">IF($B194="","",IF(AND(ISNUMBER(D194),OR(D194&lt;46023,D194&gt;46387)),"WIN NOT IN 2026","OK"))</f>
        <v/>
      </c>
      <c r="O194" s="29"/>
    </row>
    <row r="195" customFormat="false" ht="15" hidden="false" customHeight="false" outlineLevel="0" collapsed="false">
      <c r="A195" s="27" t="n">
        <v>192</v>
      </c>
      <c r="B195" s="29"/>
      <c r="C195" s="28"/>
      <c r="D195" s="28"/>
      <c r="E195" s="29"/>
      <c r="F195" s="29"/>
      <c r="G195" s="30"/>
      <c r="H195" s="30"/>
      <c r="I195" s="30"/>
      <c r="J195" s="29"/>
      <c r="K195" s="29"/>
      <c r="L195" s="29"/>
      <c r="M195" s="30"/>
      <c r="N195" s="32" t="str">
        <f aca="false">IF($B195="","",IF(AND(ISNUMBER(D195),OR(D195&lt;46023,D195&gt;46387)),"WIN NOT IN 2026","OK"))</f>
        <v/>
      </c>
      <c r="O195" s="29"/>
    </row>
    <row r="196" customFormat="false" ht="15" hidden="false" customHeight="false" outlineLevel="0" collapsed="false">
      <c r="A196" s="27" t="n">
        <v>193</v>
      </c>
      <c r="B196" s="29"/>
      <c r="C196" s="28"/>
      <c r="D196" s="28"/>
      <c r="E196" s="29"/>
      <c r="F196" s="29"/>
      <c r="G196" s="30"/>
      <c r="H196" s="30"/>
      <c r="I196" s="30"/>
      <c r="J196" s="29"/>
      <c r="K196" s="29"/>
      <c r="L196" s="29"/>
      <c r="M196" s="30"/>
      <c r="N196" s="32" t="str">
        <f aca="false">IF($B196="","",IF(AND(ISNUMBER(D196),OR(D196&lt;46023,D196&gt;46387)),"WIN NOT IN 2026","OK"))</f>
        <v/>
      </c>
      <c r="O196" s="29"/>
    </row>
    <row r="197" customFormat="false" ht="15" hidden="false" customHeight="false" outlineLevel="0" collapsed="false">
      <c r="A197" s="27" t="n">
        <v>194</v>
      </c>
      <c r="B197" s="29"/>
      <c r="C197" s="28"/>
      <c r="D197" s="28"/>
      <c r="E197" s="29"/>
      <c r="F197" s="29"/>
      <c r="G197" s="30"/>
      <c r="H197" s="30"/>
      <c r="I197" s="30"/>
      <c r="J197" s="29"/>
      <c r="K197" s="29"/>
      <c r="L197" s="29"/>
      <c r="M197" s="30"/>
      <c r="N197" s="32" t="str">
        <f aca="false">IF($B197="","",IF(AND(ISNUMBER(D197),OR(D197&lt;46023,D197&gt;46387)),"WIN NOT IN 2026","OK"))</f>
        <v/>
      </c>
      <c r="O197" s="29"/>
    </row>
    <row r="198" customFormat="false" ht="15" hidden="false" customHeight="false" outlineLevel="0" collapsed="false">
      <c r="A198" s="27" t="n">
        <v>195</v>
      </c>
      <c r="B198" s="29"/>
      <c r="C198" s="28"/>
      <c r="D198" s="28"/>
      <c r="E198" s="29"/>
      <c r="F198" s="29"/>
      <c r="G198" s="30"/>
      <c r="H198" s="30"/>
      <c r="I198" s="30"/>
      <c r="J198" s="29"/>
      <c r="K198" s="29"/>
      <c r="L198" s="29"/>
      <c r="M198" s="30"/>
      <c r="N198" s="32" t="str">
        <f aca="false">IF($B198="","",IF(AND(ISNUMBER(D198),OR(D198&lt;46023,D198&gt;46387)),"WIN NOT IN 2026","OK"))</f>
        <v/>
      </c>
      <c r="O198" s="29"/>
    </row>
    <row r="199" customFormat="false" ht="15" hidden="false" customHeight="false" outlineLevel="0" collapsed="false">
      <c r="A199" s="27" t="n">
        <v>196</v>
      </c>
      <c r="B199" s="29"/>
      <c r="C199" s="28"/>
      <c r="D199" s="28"/>
      <c r="E199" s="29"/>
      <c r="F199" s="29"/>
      <c r="G199" s="30"/>
      <c r="H199" s="30"/>
      <c r="I199" s="30"/>
      <c r="J199" s="29"/>
      <c r="K199" s="29"/>
      <c r="L199" s="29"/>
      <c r="M199" s="30"/>
      <c r="N199" s="32" t="str">
        <f aca="false">IF($B199="","",IF(AND(ISNUMBER(D199),OR(D199&lt;46023,D199&gt;46387)),"WIN NOT IN 2026","OK"))</f>
        <v/>
      </c>
      <c r="O199" s="29"/>
    </row>
    <row r="200" customFormat="false" ht="15" hidden="false" customHeight="false" outlineLevel="0" collapsed="false">
      <c r="A200" s="27" t="n">
        <v>197</v>
      </c>
      <c r="B200" s="29"/>
      <c r="C200" s="28"/>
      <c r="D200" s="28"/>
      <c r="E200" s="29"/>
      <c r="F200" s="29"/>
      <c r="G200" s="30"/>
      <c r="H200" s="30"/>
      <c r="I200" s="30"/>
      <c r="J200" s="29"/>
      <c r="K200" s="29"/>
      <c r="L200" s="29"/>
      <c r="M200" s="30"/>
      <c r="N200" s="32" t="str">
        <f aca="false">IF($B200="","",IF(AND(ISNUMBER(D200),OR(D200&lt;46023,D200&gt;46387)),"WIN NOT IN 2026","OK"))</f>
        <v/>
      </c>
      <c r="O200" s="29"/>
    </row>
    <row r="201" customFormat="false" ht="15" hidden="false" customHeight="false" outlineLevel="0" collapsed="false">
      <c r="A201" s="27" t="n">
        <v>198</v>
      </c>
      <c r="B201" s="29"/>
      <c r="C201" s="28"/>
      <c r="D201" s="28"/>
      <c r="E201" s="29"/>
      <c r="F201" s="29"/>
      <c r="G201" s="30"/>
      <c r="H201" s="30"/>
      <c r="I201" s="30"/>
      <c r="J201" s="29"/>
      <c r="K201" s="29"/>
      <c r="L201" s="29"/>
      <c r="M201" s="30"/>
      <c r="N201" s="32" t="str">
        <f aca="false">IF($B201="","",IF(AND(ISNUMBER(D201),OR(D201&lt;46023,D201&gt;46387)),"WIN NOT IN 2026","OK"))</f>
        <v/>
      </c>
      <c r="O201" s="29"/>
    </row>
    <row r="202" customFormat="false" ht="15" hidden="false" customHeight="false" outlineLevel="0" collapsed="false">
      <c r="A202" s="27" t="n">
        <v>199</v>
      </c>
      <c r="B202" s="29"/>
      <c r="C202" s="28"/>
      <c r="D202" s="28"/>
      <c r="E202" s="29"/>
      <c r="F202" s="29"/>
      <c r="G202" s="30"/>
      <c r="H202" s="30"/>
      <c r="I202" s="30"/>
      <c r="J202" s="29"/>
      <c r="K202" s="29"/>
      <c r="L202" s="29"/>
      <c r="M202" s="30"/>
      <c r="N202" s="32" t="str">
        <f aca="false">IF($B202="","",IF(AND(ISNUMBER(D202),OR(D202&lt;46023,D202&gt;46387)),"WIN NOT IN 2026","OK"))</f>
        <v/>
      </c>
      <c r="O202" s="29"/>
    </row>
    <row r="203" customFormat="false" ht="15" hidden="false" customHeight="false" outlineLevel="0" collapsed="false">
      <c r="A203" s="27" t="n">
        <v>200</v>
      </c>
      <c r="B203" s="29"/>
      <c r="C203" s="28"/>
      <c r="D203" s="28"/>
      <c r="E203" s="29"/>
      <c r="F203" s="29"/>
      <c r="G203" s="30"/>
      <c r="H203" s="30"/>
      <c r="I203" s="30"/>
      <c r="J203" s="29"/>
      <c r="K203" s="29"/>
      <c r="L203" s="29"/>
      <c r="M203" s="30"/>
      <c r="N203" s="32" t="str">
        <f aca="false">IF($B203="","",IF(AND(ISNUMBER(D203),OR(D203&lt;46023,D203&gt;46387)),"WIN NOT IN 2026","OK"))</f>
        <v/>
      </c>
      <c r="O203" s="29"/>
    </row>
    <row r="204" customFormat="false" ht="15" hidden="false" customHeight="false" outlineLevel="0" collapsed="false">
      <c r="A204" s="27" t="n">
        <v>201</v>
      </c>
      <c r="B204" s="29"/>
      <c r="C204" s="28"/>
      <c r="D204" s="28"/>
      <c r="E204" s="29"/>
      <c r="F204" s="29"/>
      <c r="G204" s="30"/>
      <c r="H204" s="30"/>
      <c r="I204" s="30"/>
      <c r="J204" s="29"/>
      <c r="K204" s="29"/>
      <c r="L204" s="29"/>
      <c r="M204" s="30"/>
      <c r="N204" s="32" t="str">
        <f aca="false">IF($B204="","",IF(AND(ISNUMBER(D204),OR(D204&lt;46023,D204&gt;46387)),"WIN NOT IN 2026","OK"))</f>
        <v/>
      </c>
      <c r="O204" s="29"/>
    </row>
    <row r="205" customFormat="false" ht="15" hidden="false" customHeight="false" outlineLevel="0" collapsed="false">
      <c r="A205" s="27" t="n">
        <v>202</v>
      </c>
      <c r="B205" s="29"/>
      <c r="C205" s="28"/>
      <c r="D205" s="28"/>
      <c r="E205" s="29"/>
      <c r="F205" s="29"/>
      <c r="G205" s="30"/>
      <c r="H205" s="30"/>
      <c r="I205" s="30"/>
      <c r="J205" s="29"/>
      <c r="K205" s="29"/>
      <c r="L205" s="29"/>
      <c r="M205" s="30"/>
      <c r="N205" s="32" t="str">
        <f aca="false">IF($B205="","",IF(AND(ISNUMBER(D205),OR(D205&lt;46023,D205&gt;46387)),"WIN NOT IN 2026","OK"))</f>
        <v/>
      </c>
      <c r="O205" s="29"/>
    </row>
    <row r="206" customFormat="false" ht="15" hidden="false" customHeight="false" outlineLevel="0" collapsed="false">
      <c r="A206" s="27" t="n">
        <v>203</v>
      </c>
      <c r="B206" s="29"/>
      <c r="C206" s="28"/>
      <c r="D206" s="28"/>
      <c r="E206" s="29"/>
      <c r="F206" s="29"/>
      <c r="G206" s="30"/>
      <c r="H206" s="30"/>
      <c r="I206" s="30"/>
      <c r="J206" s="29"/>
      <c r="K206" s="29"/>
      <c r="L206" s="29"/>
      <c r="M206" s="30"/>
      <c r="N206" s="32" t="str">
        <f aca="false">IF($B206="","",IF(AND(ISNUMBER(D206),OR(D206&lt;46023,D206&gt;46387)),"WIN NOT IN 2026","OK"))</f>
        <v/>
      </c>
      <c r="O206" s="29"/>
    </row>
    <row r="207" customFormat="false" ht="15" hidden="false" customHeight="false" outlineLevel="0" collapsed="false">
      <c r="A207" s="27" t="n">
        <v>204</v>
      </c>
      <c r="B207" s="29"/>
      <c r="C207" s="28"/>
      <c r="D207" s="28"/>
      <c r="E207" s="29"/>
      <c r="F207" s="29"/>
      <c r="G207" s="30"/>
      <c r="H207" s="30"/>
      <c r="I207" s="30"/>
      <c r="J207" s="29"/>
      <c r="K207" s="29"/>
      <c r="L207" s="29"/>
      <c r="M207" s="30"/>
      <c r="N207" s="32" t="str">
        <f aca="false">IF($B207="","",IF(AND(ISNUMBER(D207),OR(D207&lt;46023,D207&gt;46387)),"WIN NOT IN 2026","OK"))</f>
        <v/>
      </c>
      <c r="O207" s="29"/>
    </row>
    <row r="208" customFormat="false" ht="15" hidden="false" customHeight="false" outlineLevel="0" collapsed="false">
      <c r="A208" s="27" t="n">
        <v>205</v>
      </c>
      <c r="B208" s="29"/>
      <c r="C208" s="28"/>
      <c r="D208" s="28"/>
      <c r="E208" s="29"/>
      <c r="F208" s="29"/>
      <c r="G208" s="30"/>
      <c r="H208" s="30"/>
      <c r="I208" s="30"/>
      <c r="J208" s="29"/>
      <c r="K208" s="29"/>
      <c r="L208" s="29"/>
      <c r="M208" s="30"/>
      <c r="N208" s="32" t="str">
        <f aca="false">IF($B208="","",IF(AND(ISNUMBER(D208),OR(D208&lt;46023,D208&gt;46387)),"WIN NOT IN 2026","OK"))</f>
        <v/>
      </c>
      <c r="O208" s="29"/>
    </row>
    <row r="209" customFormat="false" ht="15" hidden="false" customHeight="false" outlineLevel="0" collapsed="false">
      <c r="A209" s="27" t="n">
        <v>206</v>
      </c>
      <c r="B209" s="29"/>
      <c r="C209" s="28"/>
      <c r="D209" s="28"/>
      <c r="E209" s="29"/>
      <c r="F209" s="29"/>
      <c r="G209" s="30"/>
      <c r="H209" s="30"/>
      <c r="I209" s="30"/>
      <c r="J209" s="29"/>
      <c r="K209" s="29"/>
      <c r="L209" s="29"/>
      <c r="M209" s="30"/>
      <c r="N209" s="32" t="str">
        <f aca="false">IF($B209="","",IF(AND(ISNUMBER(D209),OR(D209&lt;46023,D209&gt;46387)),"WIN NOT IN 2026","OK"))</f>
        <v/>
      </c>
      <c r="O209" s="29"/>
    </row>
    <row r="210" customFormat="false" ht="15" hidden="false" customHeight="false" outlineLevel="0" collapsed="false">
      <c r="A210" s="27" t="n">
        <v>207</v>
      </c>
      <c r="B210" s="29"/>
      <c r="C210" s="28"/>
      <c r="D210" s="28"/>
      <c r="E210" s="29"/>
      <c r="F210" s="29"/>
      <c r="G210" s="30"/>
      <c r="H210" s="30"/>
      <c r="I210" s="30"/>
      <c r="J210" s="29"/>
      <c r="K210" s="29"/>
      <c r="L210" s="29"/>
      <c r="M210" s="30"/>
      <c r="N210" s="32" t="str">
        <f aca="false">IF($B210="","",IF(AND(ISNUMBER(D210),OR(D210&lt;46023,D210&gt;46387)),"WIN NOT IN 2026","OK"))</f>
        <v/>
      </c>
      <c r="O210" s="29"/>
    </row>
    <row r="211" customFormat="false" ht="15" hidden="false" customHeight="false" outlineLevel="0" collapsed="false">
      <c r="A211" s="27" t="n">
        <v>208</v>
      </c>
      <c r="B211" s="29"/>
      <c r="C211" s="28"/>
      <c r="D211" s="28"/>
      <c r="E211" s="29"/>
      <c r="F211" s="29"/>
      <c r="G211" s="30"/>
      <c r="H211" s="30"/>
      <c r="I211" s="30"/>
      <c r="J211" s="29"/>
      <c r="K211" s="29"/>
      <c r="L211" s="29"/>
      <c r="M211" s="30"/>
      <c r="N211" s="32" t="str">
        <f aca="false">IF($B211="","",IF(AND(ISNUMBER(D211),OR(D211&lt;46023,D211&gt;46387)),"WIN NOT IN 2026","OK"))</f>
        <v/>
      </c>
      <c r="O211" s="29"/>
    </row>
    <row r="212" customFormat="false" ht="15" hidden="false" customHeight="false" outlineLevel="0" collapsed="false">
      <c r="A212" s="27" t="n">
        <v>209</v>
      </c>
      <c r="B212" s="29"/>
      <c r="C212" s="28"/>
      <c r="D212" s="28"/>
      <c r="E212" s="29"/>
      <c r="F212" s="29"/>
      <c r="G212" s="30"/>
      <c r="H212" s="30"/>
      <c r="I212" s="30"/>
      <c r="J212" s="29"/>
      <c r="K212" s="29"/>
      <c r="L212" s="29"/>
      <c r="M212" s="30"/>
      <c r="N212" s="32" t="str">
        <f aca="false">IF($B212="","",IF(AND(ISNUMBER(D212),OR(D212&lt;46023,D212&gt;46387)),"WIN NOT IN 2026","OK"))</f>
        <v/>
      </c>
      <c r="O212" s="29"/>
    </row>
    <row r="213" customFormat="false" ht="15" hidden="false" customHeight="false" outlineLevel="0" collapsed="false">
      <c r="A213" s="27" t="n">
        <v>210</v>
      </c>
      <c r="B213" s="29"/>
      <c r="C213" s="28"/>
      <c r="D213" s="28"/>
      <c r="E213" s="29"/>
      <c r="F213" s="29"/>
      <c r="G213" s="30"/>
      <c r="H213" s="30"/>
      <c r="I213" s="30"/>
      <c r="J213" s="29"/>
      <c r="K213" s="29"/>
      <c r="L213" s="29"/>
      <c r="M213" s="30"/>
      <c r="N213" s="32" t="str">
        <f aca="false">IF($B213="","",IF(AND(ISNUMBER(D213),OR(D213&lt;46023,D213&gt;46387)),"WIN NOT IN 2026","OK"))</f>
        <v/>
      </c>
      <c r="O213" s="29"/>
    </row>
    <row r="214" customFormat="false" ht="15" hidden="false" customHeight="false" outlineLevel="0" collapsed="false">
      <c r="A214" s="27" t="n">
        <v>211</v>
      </c>
      <c r="B214" s="29"/>
      <c r="C214" s="28"/>
      <c r="D214" s="28"/>
      <c r="E214" s="29"/>
      <c r="F214" s="29"/>
      <c r="G214" s="30"/>
      <c r="H214" s="30"/>
      <c r="I214" s="30"/>
      <c r="J214" s="29"/>
      <c r="K214" s="29"/>
      <c r="L214" s="29"/>
      <c r="M214" s="30"/>
      <c r="N214" s="32" t="str">
        <f aca="false">IF($B214="","",IF(AND(ISNUMBER(D214),OR(D214&lt;46023,D214&gt;46387)),"WIN NOT IN 2026","OK"))</f>
        <v/>
      </c>
      <c r="O214" s="29"/>
    </row>
    <row r="215" customFormat="false" ht="15" hidden="false" customHeight="false" outlineLevel="0" collapsed="false">
      <c r="A215" s="27" t="n">
        <v>212</v>
      </c>
      <c r="B215" s="29"/>
      <c r="C215" s="28"/>
      <c r="D215" s="28"/>
      <c r="E215" s="29"/>
      <c r="F215" s="29"/>
      <c r="G215" s="30"/>
      <c r="H215" s="30"/>
      <c r="I215" s="30"/>
      <c r="J215" s="29"/>
      <c r="K215" s="29"/>
      <c r="L215" s="29"/>
      <c r="M215" s="30"/>
      <c r="N215" s="32" t="str">
        <f aca="false">IF($B215="","",IF(AND(ISNUMBER(D215),OR(D215&lt;46023,D215&gt;46387)),"WIN NOT IN 2026","OK"))</f>
        <v/>
      </c>
      <c r="O215" s="29"/>
    </row>
    <row r="216" customFormat="false" ht="15" hidden="false" customHeight="false" outlineLevel="0" collapsed="false">
      <c r="A216" s="27" t="n">
        <v>213</v>
      </c>
      <c r="B216" s="29"/>
      <c r="C216" s="28"/>
      <c r="D216" s="28"/>
      <c r="E216" s="29"/>
      <c r="F216" s="29"/>
      <c r="G216" s="30"/>
      <c r="H216" s="30"/>
      <c r="I216" s="30"/>
      <c r="J216" s="29"/>
      <c r="K216" s="29"/>
      <c r="L216" s="29"/>
      <c r="M216" s="30"/>
      <c r="N216" s="32" t="str">
        <f aca="false">IF($B216="","",IF(AND(ISNUMBER(D216),OR(D216&lt;46023,D216&gt;46387)),"WIN NOT IN 2026","OK"))</f>
        <v/>
      </c>
      <c r="O216" s="29"/>
    </row>
    <row r="217" customFormat="false" ht="15" hidden="false" customHeight="false" outlineLevel="0" collapsed="false">
      <c r="A217" s="27" t="n">
        <v>214</v>
      </c>
      <c r="B217" s="29"/>
      <c r="C217" s="28"/>
      <c r="D217" s="28"/>
      <c r="E217" s="29"/>
      <c r="F217" s="29"/>
      <c r="G217" s="30"/>
      <c r="H217" s="30"/>
      <c r="I217" s="30"/>
      <c r="J217" s="29"/>
      <c r="K217" s="29"/>
      <c r="L217" s="29"/>
      <c r="M217" s="30"/>
      <c r="N217" s="32" t="str">
        <f aca="false">IF($B217="","",IF(AND(ISNUMBER(D217),OR(D217&lt;46023,D217&gt;46387)),"WIN NOT IN 2026","OK"))</f>
        <v/>
      </c>
      <c r="O217" s="29"/>
    </row>
    <row r="218" customFormat="false" ht="15" hidden="false" customHeight="false" outlineLevel="0" collapsed="false">
      <c r="A218" s="27" t="n">
        <v>215</v>
      </c>
      <c r="B218" s="29"/>
      <c r="C218" s="28"/>
      <c r="D218" s="28"/>
      <c r="E218" s="29"/>
      <c r="F218" s="29"/>
      <c r="G218" s="30"/>
      <c r="H218" s="30"/>
      <c r="I218" s="30"/>
      <c r="J218" s="29"/>
      <c r="K218" s="29"/>
      <c r="L218" s="29"/>
      <c r="M218" s="30"/>
      <c r="N218" s="32" t="str">
        <f aca="false">IF($B218="","",IF(AND(ISNUMBER(D218),OR(D218&lt;46023,D218&gt;46387)),"WIN NOT IN 2026","OK"))</f>
        <v/>
      </c>
      <c r="O218" s="29"/>
    </row>
    <row r="219" customFormat="false" ht="15" hidden="false" customHeight="false" outlineLevel="0" collapsed="false">
      <c r="A219" s="27" t="n">
        <v>216</v>
      </c>
      <c r="B219" s="29"/>
      <c r="C219" s="28"/>
      <c r="D219" s="28"/>
      <c r="E219" s="29"/>
      <c r="F219" s="29"/>
      <c r="G219" s="30"/>
      <c r="H219" s="30"/>
      <c r="I219" s="30"/>
      <c r="J219" s="29"/>
      <c r="K219" s="29"/>
      <c r="L219" s="29"/>
      <c r="M219" s="30"/>
      <c r="N219" s="32" t="str">
        <f aca="false">IF($B219="","",IF(AND(ISNUMBER(D219),OR(D219&lt;46023,D219&gt;46387)),"WIN NOT IN 2026","OK"))</f>
        <v/>
      </c>
      <c r="O219" s="29"/>
    </row>
    <row r="220" customFormat="false" ht="15" hidden="false" customHeight="false" outlineLevel="0" collapsed="false">
      <c r="A220" s="27" t="n">
        <v>217</v>
      </c>
      <c r="B220" s="29"/>
      <c r="C220" s="28"/>
      <c r="D220" s="28"/>
      <c r="E220" s="29"/>
      <c r="F220" s="29"/>
      <c r="G220" s="30"/>
      <c r="H220" s="30"/>
      <c r="I220" s="30"/>
      <c r="J220" s="29"/>
      <c r="K220" s="29"/>
      <c r="L220" s="29"/>
      <c r="M220" s="30"/>
      <c r="N220" s="32" t="str">
        <f aca="false">IF($B220="","",IF(AND(ISNUMBER(D220),OR(D220&lt;46023,D220&gt;46387)),"WIN NOT IN 2026","OK"))</f>
        <v/>
      </c>
      <c r="O220" s="29"/>
    </row>
    <row r="221" customFormat="false" ht="15" hidden="false" customHeight="false" outlineLevel="0" collapsed="false">
      <c r="A221" s="27" t="n">
        <v>218</v>
      </c>
      <c r="B221" s="29"/>
      <c r="C221" s="28"/>
      <c r="D221" s="28"/>
      <c r="E221" s="29"/>
      <c r="F221" s="29"/>
      <c r="G221" s="30"/>
      <c r="H221" s="30"/>
      <c r="I221" s="30"/>
      <c r="J221" s="29"/>
      <c r="K221" s="29"/>
      <c r="L221" s="29"/>
      <c r="M221" s="30"/>
      <c r="N221" s="32" t="str">
        <f aca="false">IF($B221="","",IF(AND(ISNUMBER(D221),OR(D221&lt;46023,D221&gt;46387)),"WIN NOT IN 2026","OK"))</f>
        <v/>
      </c>
      <c r="O221" s="29"/>
    </row>
    <row r="222" customFormat="false" ht="15" hidden="false" customHeight="false" outlineLevel="0" collapsed="false">
      <c r="A222" s="27" t="n">
        <v>219</v>
      </c>
      <c r="B222" s="29"/>
      <c r="C222" s="28"/>
      <c r="D222" s="28"/>
      <c r="E222" s="29"/>
      <c r="F222" s="29"/>
      <c r="G222" s="30"/>
      <c r="H222" s="30"/>
      <c r="I222" s="30"/>
      <c r="J222" s="29"/>
      <c r="K222" s="29"/>
      <c r="L222" s="29"/>
      <c r="M222" s="30"/>
      <c r="N222" s="32" t="str">
        <f aca="false">IF($B222="","",IF(AND(ISNUMBER(D222),OR(D222&lt;46023,D222&gt;46387)),"WIN NOT IN 2026","OK"))</f>
        <v/>
      </c>
      <c r="O222" s="29"/>
    </row>
    <row r="223" customFormat="false" ht="15" hidden="false" customHeight="false" outlineLevel="0" collapsed="false">
      <c r="A223" s="27" t="n">
        <v>220</v>
      </c>
      <c r="B223" s="29"/>
      <c r="C223" s="28"/>
      <c r="D223" s="28"/>
      <c r="E223" s="29"/>
      <c r="F223" s="29"/>
      <c r="G223" s="30"/>
      <c r="H223" s="30"/>
      <c r="I223" s="30"/>
      <c r="J223" s="29"/>
      <c r="K223" s="29"/>
      <c r="L223" s="29"/>
      <c r="M223" s="30"/>
      <c r="N223" s="32" t="str">
        <f aca="false">IF($B223="","",IF(AND(ISNUMBER(D223),OR(D223&lt;46023,D223&gt;46387)),"WIN NOT IN 2026","OK"))</f>
        <v/>
      </c>
      <c r="O223" s="29"/>
    </row>
    <row r="224" customFormat="false" ht="15" hidden="false" customHeight="false" outlineLevel="0" collapsed="false">
      <c r="A224" s="27" t="n">
        <v>221</v>
      </c>
      <c r="B224" s="29"/>
      <c r="C224" s="28"/>
      <c r="D224" s="28"/>
      <c r="E224" s="29"/>
      <c r="F224" s="29"/>
      <c r="G224" s="30"/>
      <c r="H224" s="30"/>
      <c r="I224" s="30"/>
      <c r="J224" s="29"/>
      <c r="K224" s="29"/>
      <c r="L224" s="29"/>
      <c r="M224" s="30"/>
      <c r="N224" s="32" t="str">
        <f aca="false">IF($B224="","",IF(AND(ISNUMBER(D224),OR(D224&lt;46023,D224&gt;46387)),"WIN NOT IN 2026","OK"))</f>
        <v/>
      </c>
      <c r="O224" s="29"/>
    </row>
    <row r="225" customFormat="false" ht="15" hidden="false" customHeight="false" outlineLevel="0" collapsed="false">
      <c r="A225" s="27" t="n">
        <v>222</v>
      </c>
      <c r="B225" s="29"/>
      <c r="C225" s="28"/>
      <c r="D225" s="28"/>
      <c r="E225" s="29"/>
      <c r="F225" s="29"/>
      <c r="G225" s="30"/>
      <c r="H225" s="30"/>
      <c r="I225" s="30"/>
      <c r="J225" s="29"/>
      <c r="K225" s="29"/>
      <c r="L225" s="29"/>
      <c r="M225" s="30"/>
      <c r="N225" s="32" t="str">
        <f aca="false">IF($B225="","",IF(AND(ISNUMBER(D225),OR(D225&lt;46023,D225&gt;46387)),"WIN NOT IN 2026","OK"))</f>
        <v/>
      </c>
      <c r="O225" s="29"/>
    </row>
    <row r="226" customFormat="false" ht="15" hidden="false" customHeight="false" outlineLevel="0" collapsed="false">
      <c r="A226" s="27" t="n">
        <v>223</v>
      </c>
      <c r="B226" s="29"/>
      <c r="C226" s="28"/>
      <c r="D226" s="28"/>
      <c r="E226" s="29"/>
      <c r="F226" s="29"/>
      <c r="G226" s="30"/>
      <c r="H226" s="30"/>
      <c r="I226" s="30"/>
      <c r="J226" s="29"/>
      <c r="K226" s="29"/>
      <c r="L226" s="29"/>
      <c r="M226" s="30"/>
      <c r="N226" s="32" t="str">
        <f aca="false">IF($B226="","",IF(AND(ISNUMBER(D226),OR(D226&lt;46023,D226&gt;46387)),"WIN NOT IN 2026","OK"))</f>
        <v/>
      </c>
      <c r="O226" s="29"/>
    </row>
    <row r="227" customFormat="false" ht="15" hidden="false" customHeight="false" outlineLevel="0" collapsed="false">
      <c r="A227" s="27" t="n">
        <v>224</v>
      </c>
      <c r="B227" s="29"/>
      <c r="C227" s="28"/>
      <c r="D227" s="28"/>
      <c r="E227" s="29"/>
      <c r="F227" s="29"/>
      <c r="G227" s="30"/>
      <c r="H227" s="30"/>
      <c r="I227" s="30"/>
      <c r="J227" s="29"/>
      <c r="K227" s="29"/>
      <c r="L227" s="29"/>
      <c r="M227" s="30"/>
      <c r="N227" s="32" t="str">
        <f aca="false">IF($B227="","",IF(AND(ISNUMBER(D227),OR(D227&lt;46023,D227&gt;46387)),"WIN NOT IN 2026","OK"))</f>
        <v/>
      </c>
      <c r="O227" s="29"/>
    </row>
    <row r="228" customFormat="false" ht="15" hidden="false" customHeight="false" outlineLevel="0" collapsed="false">
      <c r="A228" s="27" t="n">
        <v>225</v>
      </c>
      <c r="B228" s="29"/>
      <c r="C228" s="28"/>
      <c r="D228" s="28"/>
      <c r="E228" s="29"/>
      <c r="F228" s="29"/>
      <c r="G228" s="30"/>
      <c r="H228" s="30"/>
      <c r="I228" s="30"/>
      <c r="J228" s="29"/>
      <c r="K228" s="29"/>
      <c r="L228" s="29"/>
      <c r="M228" s="30"/>
      <c r="N228" s="32" t="str">
        <f aca="false">IF($B228="","",IF(AND(ISNUMBER(D228),OR(D228&lt;46023,D228&gt;46387)),"WIN NOT IN 2026","OK"))</f>
        <v/>
      </c>
      <c r="O228" s="29"/>
    </row>
    <row r="229" customFormat="false" ht="15" hidden="false" customHeight="false" outlineLevel="0" collapsed="false">
      <c r="A229" s="27" t="n">
        <v>226</v>
      </c>
      <c r="B229" s="29"/>
      <c r="C229" s="28"/>
      <c r="D229" s="28"/>
      <c r="E229" s="29"/>
      <c r="F229" s="29"/>
      <c r="G229" s="30"/>
      <c r="H229" s="30"/>
      <c r="I229" s="30"/>
      <c r="J229" s="29"/>
      <c r="K229" s="29"/>
      <c r="L229" s="29"/>
      <c r="M229" s="30"/>
      <c r="N229" s="32" t="str">
        <f aca="false">IF($B229="","",IF(AND(ISNUMBER(D229),OR(D229&lt;46023,D229&gt;46387)),"WIN NOT IN 2026","OK"))</f>
        <v/>
      </c>
      <c r="O229" s="29"/>
    </row>
    <row r="230" customFormat="false" ht="15" hidden="false" customHeight="false" outlineLevel="0" collapsed="false">
      <c r="A230" s="27" t="n">
        <v>227</v>
      </c>
      <c r="B230" s="29"/>
      <c r="C230" s="28"/>
      <c r="D230" s="28"/>
      <c r="E230" s="29"/>
      <c r="F230" s="29"/>
      <c r="G230" s="30"/>
      <c r="H230" s="30"/>
      <c r="I230" s="30"/>
      <c r="J230" s="29"/>
      <c r="K230" s="29"/>
      <c r="L230" s="29"/>
      <c r="M230" s="30"/>
      <c r="N230" s="32" t="str">
        <f aca="false">IF($B230="","",IF(AND(ISNUMBER(D230),OR(D230&lt;46023,D230&gt;46387)),"WIN NOT IN 2026","OK"))</f>
        <v/>
      </c>
      <c r="O230" s="29"/>
    </row>
    <row r="231" customFormat="false" ht="15" hidden="false" customHeight="false" outlineLevel="0" collapsed="false">
      <c r="A231" s="27" t="n">
        <v>228</v>
      </c>
      <c r="B231" s="29"/>
      <c r="C231" s="28"/>
      <c r="D231" s="28"/>
      <c r="E231" s="29"/>
      <c r="F231" s="29"/>
      <c r="G231" s="30"/>
      <c r="H231" s="30"/>
      <c r="I231" s="30"/>
      <c r="J231" s="29"/>
      <c r="K231" s="29"/>
      <c r="L231" s="29"/>
      <c r="M231" s="30"/>
      <c r="N231" s="32" t="str">
        <f aca="false">IF($B231="","",IF(AND(ISNUMBER(D231),OR(D231&lt;46023,D231&gt;46387)),"WIN NOT IN 2026","OK"))</f>
        <v/>
      </c>
      <c r="O231" s="29"/>
    </row>
    <row r="232" customFormat="false" ht="15" hidden="false" customHeight="false" outlineLevel="0" collapsed="false">
      <c r="A232" s="27" t="n">
        <v>229</v>
      </c>
      <c r="B232" s="29"/>
      <c r="C232" s="28"/>
      <c r="D232" s="28"/>
      <c r="E232" s="29"/>
      <c r="F232" s="29"/>
      <c r="G232" s="30"/>
      <c r="H232" s="30"/>
      <c r="I232" s="30"/>
      <c r="J232" s="29"/>
      <c r="K232" s="29"/>
      <c r="L232" s="29"/>
      <c r="M232" s="30"/>
      <c r="N232" s="32" t="str">
        <f aca="false">IF($B232="","",IF(AND(ISNUMBER(D232),OR(D232&lt;46023,D232&gt;46387)),"WIN NOT IN 2026","OK"))</f>
        <v/>
      </c>
      <c r="O232" s="29"/>
    </row>
    <row r="233" customFormat="false" ht="15" hidden="false" customHeight="false" outlineLevel="0" collapsed="false">
      <c r="A233" s="27" t="n">
        <v>230</v>
      </c>
      <c r="B233" s="29"/>
      <c r="C233" s="28"/>
      <c r="D233" s="28"/>
      <c r="E233" s="29"/>
      <c r="F233" s="29"/>
      <c r="G233" s="30"/>
      <c r="H233" s="30"/>
      <c r="I233" s="30"/>
      <c r="J233" s="29"/>
      <c r="K233" s="29"/>
      <c r="L233" s="29"/>
      <c r="M233" s="30"/>
      <c r="N233" s="32" t="str">
        <f aca="false">IF($B233="","",IF(AND(ISNUMBER(D233),OR(D233&lt;46023,D233&gt;46387)),"WIN NOT IN 2026","OK"))</f>
        <v/>
      </c>
      <c r="O233" s="29"/>
    </row>
    <row r="234" customFormat="false" ht="15" hidden="false" customHeight="false" outlineLevel="0" collapsed="false">
      <c r="A234" s="27" t="n">
        <v>231</v>
      </c>
      <c r="B234" s="29"/>
      <c r="C234" s="28"/>
      <c r="D234" s="28"/>
      <c r="E234" s="29"/>
      <c r="F234" s="29"/>
      <c r="G234" s="30"/>
      <c r="H234" s="30"/>
      <c r="I234" s="30"/>
      <c r="J234" s="29"/>
      <c r="K234" s="29"/>
      <c r="L234" s="29"/>
      <c r="M234" s="30"/>
      <c r="N234" s="32" t="str">
        <f aca="false">IF($B234="","",IF(AND(ISNUMBER(D234),OR(D234&lt;46023,D234&gt;46387)),"WIN NOT IN 2026","OK"))</f>
        <v/>
      </c>
      <c r="O234" s="29"/>
    </row>
    <row r="235" customFormat="false" ht="15" hidden="false" customHeight="false" outlineLevel="0" collapsed="false">
      <c r="A235" s="27" t="n">
        <v>232</v>
      </c>
      <c r="B235" s="29"/>
      <c r="C235" s="28"/>
      <c r="D235" s="28"/>
      <c r="E235" s="29"/>
      <c r="F235" s="29"/>
      <c r="G235" s="30"/>
      <c r="H235" s="30"/>
      <c r="I235" s="30"/>
      <c r="J235" s="29"/>
      <c r="K235" s="29"/>
      <c r="L235" s="29"/>
      <c r="M235" s="30"/>
      <c r="N235" s="32" t="str">
        <f aca="false">IF($B235="","",IF(AND(ISNUMBER(D235),OR(D235&lt;46023,D235&gt;46387)),"WIN NOT IN 2026","OK"))</f>
        <v/>
      </c>
      <c r="O235" s="29"/>
    </row>
    <row r="236" customFormat="false" ht="15" hidden="false" customHeight="false" outlineLevel="0" collapsed="false">
      <c r="A236" s="27" t="n">
        <v>233</v>
      </c>
      <c r="B236" s="29"/>
      <c r="C236" s="28"/>
      <c r="D236" s="28"/>
      <c r="E236" s="29"/>
      <c r="F236" s="29"/>
      <c r="G236" s="30"/>
      <c r="H236" s="30"/>
      <c r="I236" s="30"/>
      <c r="J236" s="29"/>
      <c r="K236" s="29"/>
      <c r="L236" s="29"/>
      <c r="M236" s="30"/>
      <c r="N236" s="32" t="str">
        <f aca="false">IF($B236="","",IF(AND(ISNUMBER(D236),OR(D236&lt;46023,D236&gt;46387)),"WIN NOT IN 2026","OK"))</f>
        <v/>
      </c>
      <c r="O236" s="29"/>
    </row>
    <row r="237" customFormat="false" ht="15" hidden="false" customHeight="false" outlineLevel="0" collapsed="false">
      <c r="A237" s="27" t="n">
        <v>234</v>
      </c>
      <c r="B237" s="29"/>
      <c r="C237" s="28"/>
      <c r="D237" s="28"/>
      <c r="E237" s="29"/>
      <c r="F237" s="29"/>
      <c r="G237" s="30"/>
      <c r="H237" s="30"/>
      <c r="I237" s="30"/>
      <c r="J237" s="29"/>
      <c r="K237" s="29"/>
      <c r="L237" s="29"/>
      <c r="M237" s="30"/>
      <c r="N237" s="32" t="str">
        <f aca="false">IF($B237="","",IF(AND(ISNUMBER(D237),OR(D237&lt;46023,D237&gt;46387)),"WIN NOT IN 2026","OK"))</f>
        <v/>
      </c>
      <c r="O237" s="29"/>
    </row>
    <row r="238" customFormat="false" ht="15" hidden="false" customHeight="false" outlineLevel="0" collapsed="false">
      <c r="A238" s="27" t="n">
        <v>235</v>
      </c>
      <c r="B238" s="29"/>
      <c r="C238" s="28"/>
      <c r="D238" s="28"/>
      <c r="E238" s="29"/>
      <c r="F238" s="29"/>
      <c r="G238" s="30"/>
      <c r="H238" s="30"/>
      <c r="I238" s="30"/>
      <c r="J238" s="29"/>
      <c r="K238" s="29"/>
      <c r="L238" s="29"/>
      <c r="M238" s="30"/>
      <c r="N238" s="32" t="str">
        <f aca="false">IF($B238="","",IF(AND(ISNUMBER(D238),OR(D238&lt;46023,D238&gt;46387)),"WIN NOT IN 2026","OK"))</f>
        <v/>
      </c>
      <c r="O238" s="29"/>
    </row>
    <row r="239" customFormat="false" ht="15" hidden="false" customHeight="false" outlineLevel="0" collapsed="false">
      <c r="A239" s="27" t="n">
        <v>236</v>
      </c>
      <c r="B239" s="29"/>
      <c r="C239" s="28"/>
      <c r="D239" s="28"/>
      <c r="E239" s="29"/>
      <c r="F239" s="29"/>
      <c r="G239" s="30"/>
      <c r="H239" s="30"/>
      <c r="I239" s="30"/>
      <c r="J239" s="29"/>
      <c r="K239" s="29"/>
      <c r="L239" s="29"/>
      <c r="M239" s="30"/>
      <c r="N239" s="32" t="str">
        <f aca="false">IF($B239="","",IF(AND(ISNUMBER(D239),OR(D239&lt;46023,D239&gt;46387)),"WIN NOT IN 2026","OK"))</f>
        <v/>
      </c>
      <c r="O239" s="29"/>
    </row>
    <row r="240" customFormat="false" ht="15" hidden="false" customHeight="false" outlineLevel="0" collapsed="false">
      <c r="A240" s="27" t="n">
        <v>237</v>
      </c>
      <c r="B240" s="29"/>
      <c r="C240" s="28"/>
      <c r="D240" s="28"/>
      <c r="E240" s="29"/>
      <c r="F240" s="29"/>
      <c r="G240" s="30"/>
      <c r="H240" s="30"/>
      <c r="I240" s="30"/>
      <c r="J240" s="29"/>
      <c r="K240" s="29"/>
      <c r="L240" s="29"/>
      <c r="M240" s="30"/>
      <c r="N240" s="32" t="str">
        <f aca="false">IF($B240="","",IF(AND(ISNUMBER(D240),OR(D240&lt;46023,D240&gt;46387)),"WIN NOT IN 2026","OK"))</f>
        <v/>
      </c>
      <c r="O240" s="29"/>
    </row>
    <row r="241" customFormat="false" ht="15" hidden="false" customHeight="false" outlineLevel="0" collapsed="false">
      <c r="A241" s="27" t="n">
        <v>238</v>
      </c>
      <c r="B241" s="29"/>
      <c r="C241" s="28"/>
      <c r="D241" s="28"/>
      <c r="E241" s="29"/>
      <c r="F241" s="29"/>
      <c r="G241" s="30"/>
      <c r="H241" s="30"/>
      <c r="I241" s="30"/>
      <c r="J241" s="29"/>
      <c r="K241" s="29"/>
      <c r="L241" s="29"/>
      <c r="M241" s="30"/>
      <c r="N241" s="32" t="str">
        <f aca="false">IF($B241="","",IF(AND(ISNUMBER(D241),OR(D241&lt;46023,D241&gt;46387)),"WIN NOT IN 2026","OK"))</f>
        <v/>
      </c>
      <c r="O241" s="29"/>
    </row>
    <row r="242" customFormat="false" ht="15" hidden="false" customHeight="false" outlineLevel="0" collapsed="false">
      <c r="A242" s="27" t="n">
        <v>239</v>
      </c>
      <c r="B242" s="29"/>
      <c r="C242" s="28"/>
      <c r="D242" s="28"/>
      <c r="E242" s="29"/>
      <c r="F242" s="29"/>
      <c r="G242" s="30"/>
      <c r="H242" s="30"/>
      <c r="I242" s="30"/>
      <c r="J242" s="29"/>
      <c r="K242" s="29"/>
      <c r="L242" s="29"/>
      <c r="M242" s="30"/>
      <c r="N242" s="32" t="str">
        <f aca="false">IF($B242="","",IF(AND(ISNUMBER(D242),OR(D242&lt;46023,D242&gt;46387)),"WIN NOT IN 2026","OK"))</f>
        <v/>
      </c>
      <c r="O242" s="29"/>
    </row>
    <row r="243" customFormat="false" ht="15" hidden="false" customHeight="false" outlineLevel="0" collapsed="false">
      <c r="A243" s="27" t="n">
        <v>240</v>
      </c>
      <c r="B243" s="29"/>
      <c r="C243" s="28"/>
      <c r="D243" s="28"/>
      <c r="E243" s="29"/>
      <c r="F243" s="29"/>
      <c r="G243" s="30"/>
      <c r="H243" s="30"/>
      <c r="I243" s="30"/>
      <c r="J243" s="29"/>
      <c r="K243" s="29"/>
      <c r="L243" s="29"/>
      <c r="M243" s="30"/>
      <c r="N243" s="32" t="str">
        <f aca="false">IF($B243="","",IF(AND(ISNUMBER(D243),OR(D243&lt;46023,D243&gt;46387)),"WIN NOT IN 2026","OK"))</f>
        <v/>
      </c>
      <c r="O243" s="29"/>
    </row>
    <row r="244" customFormat="false" ht="15" hidden="false" customHeight="false" outlineLevel="0" collapsed="false">
      <c r="A244" s="27" t="n">
        <v>241</v>
      </c>
      <c r="B244" s="29"/>
      <c r="C244" s="28"/>
      <c r="D244" s="28"/>
      <c r="E244" s="29"/>
      <c r="F244" s="29"/>
      <c r="G244" s="30"/>
      <c r="H244" s="30"/>
      <c r="I244" s="30"/>
      <c r="J244" s="29"/>
      <c r="K244" s="29"/>
      <c r="L244" s="29"/>
      <c r="M244" s="30"/>
      <c r="N244" s="32" t="str">
        <f aca="false">IF($B244="","",IF(AND(ISNUMBER(D244),OR(D244&lt;46023,D244&gt;46387)),"WIN NOT IN 2026","OK"))</f>
        <v/>
      </c>
      <c r="O244" s="29"/>
    </row>
    <row r="245" customFormat="false" ht="15" hidden="false" customHeight="false" outlineLevel="0" collapsed="false">
      <c r="A245" s="27" t="n">
        <v>242</v>
      </c>
      <c r="B245" s="29"/>
      <c r="C245" s="28"/>
      <c r="D245" s="28"/>
      <c r="E245" s="29"/>
      <c r="F245" s="29"/>
      <c r="G245" s="30"/>
      <c r="H245" s="30"/>
      <c r="I245" s="30"/>
      <c r="J245" s="29"/>
      <c r="K245" s="29"/>
      <c r="L245" s="29"/>
      <c r="M245" s="30"/>
      <c r="N245" s="32" t="str">
        <f aca="false">IF($B245="","",IF(AND(ISNUMBER(D245),OR(D245&lt;46023,D245&gt;46387)),"WIN NOT IN 2026","OK"))</f>
        <v/>
      </c>
      <c r="O245" s="29"/>
    </row>
    <row r="246" customFormat="false" ht="15" hidden="false" customHeight="false" outlineLevel="0" collapsed="false">
      <c r="A246" s="27" t="n">
        <v>243</v>
      </c>
      <c r="B246" s="29"/>
      <c r="C246" s="28"/>
      <c r="D246" s="28"/>
      <c r="E246" s="29"/>
      <c r="F246" s="29"/>
      <c r="G246" s="30"/>
      <c r="H246" s="30"/>
      <c r="I246" s="30"/>
      <c r="J246" s="29"/>
      <c r="K246" s="29"/>
      <c r="L246" s="29"/>
      <c r="M246" s="30"/>
      <c r="N246" s="32" t="str">
        <f aca="false">IF($B246="","",IF(AND(ISNUMBER(D246),OR(D246&lt;46023,D246&gt;46387)),"WIN NOT IN 2026","OK"))</f>
        <v/>
      </c>
      <c r="O246" s="29"/>
    </row>
    <row r="247" customFormat="false" ht="15" hidden="false" customHeight="false" outlineLevel="0" collapsed="false">
      <c r="A247" s="27" t="n">
        <v>244</v>
      </c>
      <c r="B247" s="29"/>
      <c r="C247" s="28"/>
      <c r="D247" s="28"/>
      <c r="E247" s="29"/>
      <c r="F247" s="29"/>
      <c r="G247" s="30"/>
      <c r="H247" s="30"/>
      <c r="I247" s="30"/>
      <c r="J247" s="29"/>
      <c r="K247" s="29"/>
      <c r="L247" s="29"/>
      <c r="M247" s="30"/>
      <c r="N247" s="32" t="str">
        <f aca="false">IF($B247="","",IF(AND(ISNUMBER(D247),OR(D247&lt;46023,D247&gt;46387)),"WIN NOT IN 2026","OK"))</f>
        <v/>
      </c>
      <c r="O247" s="29"/>
    </row>
    <row r="248" customFormat="false" ht="15" hidden="false" customHeight="false" outlineLevel="0" collapsed="false">
      <c r="A248" s="27" t="n">
        <v>245</v>
      </c>
      <c r="B248" s="29"/>
      <c r="C248" s="28"/>
      <c r="D248" s="28"/>
      <c r="E248" s="29"/>
      <c r="F248" s="29"/>
      <c r="G248" s="30"/>
      <c r="H248" s="30"/>
      <c r="I248" s="30"/>
      <c r="J248" s="29"/>
      <c r="K248" s="29"/>
      <c r="L248" s="29"/>
      <c r="M248" s="30"/>
      <c r="N248" s="32" t="str">
        <f aca="false">IF($B248="","",IF(AND(ISNUMBER(D248),OR(D248&lt;46023,D248&gt;46387)),"WIN NOT IN 2026","OK"))</f>
        <v/>
      </c>
      <c r="O248" s="29"/>
    </row>
    <row r="249" customFormat="false" ht="15" hidden="false" customHeight="false" outlineLevel="0" collapsed="false">
      <c r="A249" s="27" t="n">
        <v>246</v>
      </c>
      <c r="B249" s="29"/>
      <c r="C249" s="28"/>
      <c r="D249" s="28"/>
      <c r="E249" s="29"/>
      <c r="F249" s="29"/>
      <c r="G249" s="30"/>
      <c r="H249" s="30"/>
      <c r="I249" s="30"/>
      <c r="J249" s="29"/>
      <c r="K249" s="29"/>
      <c r="L249" s="29"/>
      <c r="M249" s="30"/>
      <c r="N249" s="32" t="str">
        <f aca="false">IF($B249="","",IF(AND(ISNUMBER(D249),OR(D249&lt;46023,D249&gt;46387)),"WIN NOT IN 2026","OK"))</f>
        <v/>
      </c>
      <c r="O249" s="29"/>
    </row>
    <row r="250" customFormat="false" ht="15" hidden="false" customHeight="false" outlineLevel="0" collapsed="false">
      <c r="A250" s="27" t="n">
        <v>247</v>
      </c>
      <c r="B250" s="29"/>
      <c r="C250" s="28"/>
      <c r="D250" s="28"/>
      <c r="E250" s="29"/>
      <c r="F250" s="29"/>
      <c r="G250" s="30"/>
      <c r="H250" s="30"/>
      <c r="I250" s="30"/>
      <c r="J250" s="29"/>
      <c r="K250" s="29"/>
      <c r="L250" s="29"/>
      <c r="M250" s="30"/>
      <c r="N250" s="32" t="str">
        <f aca="false">IF($B250="","",IF(AND(ISNUMBER(D250),OR(D250&lt;46023,D250&gt;46387)),"WIN NOT IN 2026","OK"))</f>
        <v/>
      </c>
      <c r="O250" s="29"/>
    </row>
    <row r="251" customFormat="false" ht="15" hidden="false" customHeight="false" outlineLevel="0" collapsed="false">
      <c r="A251" s="27" t="n">
        <v>248</v>
      </c>
      <c r="B251" s="29"/>
      <c r="C251" s="28"/>
      <c r="D251" s="28"/>
      <c r="E251" s="29"/>
      <c r="F251" s="29"/>
      <c r="G251" s="30"/>
      <c r="H251" s="30"/>
      <c r="I251" s="30"/>
      <c r="J251" s="29"/>
      <c r="K251" s="29"/>
      <c r="L251" s="29"/>
      <c r="M251" s="30"/>
      <c r="N251" s="32" t="str">
        <f aca="false">IF($B251="","",IF(AND(ISNUMBER(D251),OR(D251&lt;46023,D251&gt;46387)),"WIN NOT IN 2026","OK"))</f>
        <v/>
      </c>
      <c r="O251" s="29"/>
    </row>
    <row r="252" customFormat="false" ht="15" hidden="false" customHeight="false" outlineLevel="0" collapsed="false">
      <c r="A252" s="27" t="n">
        <v>249</v>
      </c>
      <c r="B252" s="29"/>
      <c r="C252" s="28"/>
      <c r="D252" s="28"/>
      <c r="E252" s="29"/>
      <c r="F252" s="29"/>
      <c r="G252" s="30"/>
      <c r="H252" s="30"/>
      <c r="I252" s="30"/>
      <c r="J252" s="29"/>
      <c r="K252" s="29"/>
      <c r="L252" s="29"/>
      <c r="M252" s="30"/>
      <c r="N252" s="32" t="str">
        <f aca="false">IF($B252="","",IF(AND(ISNUMBER(D252),OR(D252&lt;46023,D252&gt;46387)),"WIN NOT IN 2026","OK"))</f>
        <v/>
      </c>
      <c r="O252" s="29"/>
    </row>
    <row r="253" customFormat="false" ht="15" hidden="false" customHeight="false" outlineLevel="0" collapsed="false">
      <c r="A253" s="27" t="n">
        <v>250</v>
      </c>
      <c r="B253" s="29"/>
      <c r="C253" s="28"/>
      <c r="D253" s="28"/>
      <c r="E253" s="29"/>
      <c r="F253" s="29"/>
      <c r="G253" s="30"/>
      <c r="H253" s="30"/>
      <c r="I253" s="30"/>
      <c r="J253" s="29"/>
      <c r="K253" s="29"/>
      <c r="L253" s="29"/>
      <c r="M253" s="30"/>
      <c r="N253" s="32" t="str">
        <f aca="false">IF($B253="","",IF(AND(ISNUMBER(D253),OR(D253&lt;46023,D253&gt;46387)),"WIN NOT IN 2026","OK"))</f>
        <v/>
      </c>
      <c r="O253" s="29"/>
    </row>
    <row r="254" customFormat="false" ht="15" hidden="false" customHeight="false" outlineLevel="0" collapsed="false">
      <c r="A254" s="33" t="s">
        <v>133</v>
      </c>
      <c r="B254" s="33"/>
      <c r="C254" s="33"/>
      <c r="D254" s="33"/>
      <c r="E254" s="33"/>
      <c r="F254" s="33"/>
      <c r="G254" s="34" t="n">
        <f aca="false">SUM(G4:G253)-SUMIFS(G4:G253,K4:K253,"Void")-SUMIFS(G4:G253,K4:K253,"Duplicate")</f>
        <v>0</v>
      </c>
      <c r="H254" s="34" t="n">
        <f aca="false">SUM(H4:H253)</f>
        <v>0</v>
      </c>
      <c r="I254" s="34" t="n">
        <f aca="false">SUM(I4:I253)</f>
        <v>0</v>
      </c>
      <c r="J254" s="33"/>
      <c r="K254" s="33"/>
      <c r="L254" s="33"/>
      <c r="M254" s="34" t="n">
        <f aca="false">SUM(M4:M253)-SUMIFS(M4:M253,K4:K253,"Void")-SUMIFS(M4:M253,K4:K253,"Duplicate")</f>
        <v>0</v>
      </c>
      <c r="N254" s="33"/>
      <c r="O254" s="33"/>
    </row>
  </sheetData>
  <sheetProtection sheet="true" formatColumns="false" formatRows="false" sort="false" autoFilter="false"/>
  <dataValidations count="8">
    <dataValidation allowBlank="true" error="Enter a valid calendar date." errorStyle="stop" errorTitle="Not a date" operator="greaterThan" showDropDown="false" showErrorMessage="true" showInputMessage="false" sqref="C4:C253" type="date">
      <formula1>1</formula1>
      <formula2>0</formula2>
    </dataValidation>
    <dataValidation allowBlank="true" error="This tracker is for tax year 2026. Enter a 2026 date." errorStyle="stop" errorTitle="Out of tax year" operator="between" prompt="Enter a date in 2026 (01/01/2026 - 12/31/2026)." promptTitle="CY2026 date" showDropDown="false" showErrorMessage="true" showInputMessage="true" sqref="D4:D253" type="date">
      <formula1>46023</formula1>
      <formula2>46387</formula2>
    </dataValidation>
    <dataValidation allowBlank="true" error="Choose one of the listed values." errorStyle="stop" errorTitle="Pick from the list" operator="between" showDropDown="false" showErrorMessage="true" showInputMessage="false" sqref="F4:F253" type="list">
      <formula1>"Slots,Bingo,Keno,Poker Tournament,Table Game,Sports,Parimutuel,Other"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G4:G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H4:H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I4:I253" type="decimal">
      <formula1>0</formula1>
      <formula2>10000000</formula2>
    </dataValidation>
    <dataValidation allowBlank="true" error="Choose one of the listed values." errorStyle="stop" errorTitle="Pick from the list" operator="between" showDropDown="false" showErrorMessage="true" showInputMessage="false" sqref="K4:K253" type="list">
      <formula1>"Original,Corrected,Void,Duplicate"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M4:M253" type="decimal">
      <formula1>0</formula1>
      <formula2>10000000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6"/>
    <col collapsed="false" customWidth="true" hidden="false" outlineLevel="0" max="4" min="3" style="0" width="20"/>
    <col collapsed="false" customWidth="true" hidden="false" outlineLevel="0" max="5" min="5" style="0" width="24"/>
    <col collapsed="false" customWidth="true" hidden="false" outlineLevel="0" max="6" min="6" style="0" width="14"/>
    <col collapsed="false" customWidth="true" hidden="false" outlineLevel="0" max="7" min="7" style="0" width="11"/>
    <col collapsed="false" customWidth="true" hidden="false" outlineLevel="0" max="8" min="8" style="0" width="16"/>
    <col collapsed="false" customWidth="true" hidden="false" outlineLevel="0" max="9" min="9" style="0" width="13"/>
    <col collapsed="false" customWidth="true" hidden="false" outlineLevel="0" max="11" min="10" style="0" width="14"/>
    <col collapsed="false" customWidth="true" hidden="false" outlineLevel="0" max="14" min="12" style="0" width="20"/>
  </cols>
  <sheetData>
    <row r="1" customFormat="false" ht="17.35" hidden="false" customHeight="false" outlineLevel="0" collapsed="false">
      <c r="A1" s="36" t="s">
        <v>198</v>
      </c>
    </row>
    <row r="2" customFormat="false" ht="823.65" hidden="false" customHeight="false" outlineLevel="0" collapsed="false">
      <c r="A2" s="20" t="s">
        <v>199</v>
      </c>
    </row>
    <row r="3" customFormat="false" ht="31.95" hidden="false" customHeight="false" outlineLevel="0" collapsed="false">
      <c r="A3" s="26" t="s">
        <v>116</v>
      </c>
      <c r="B3" s="26" t="s">
        <v>200</v>
      </c>
      <c r="C3" s="26" t="s">
        <v>201</v>
      </c>
      <c r="D3" s="26" t="s">
        <v>202</v>
      </c>
      <c r="E3" s="26" t="s">
        <v>203</v>
      </c>
      <c r="F3" s="26" t="s">
        <v>204</v>
      </c>
      <c r="G3" s="26" t="s">
        <v>205</v>
      </c>
      <c r="H3" s="26" t="s">
        <v>206</v>
      </c>
      <c r="I3" s="26" t="s">
        <v>207</v>
      </c>
      <c r="J3" s="26" t="s">
        <v>208</v>
      </c>
      <c r="K3" s="26" t="s">
        <v>209</v>
      </c>
      <c r="L3" s="26" t="s">
        <v>210</v>
      </c>
      <c r="M3" s="26" t="s">
        <v>211</v>
      </c>
      <c r="N3" s="26" t="s">
        <v>132</v>
      </c>
    </row>
    <row r="4" customFormat="false" ht="15" hidden="false" customHeight="false" outlineLevel="0" collapsed="false">
      <c r="A4" s="27" t="n">
        <v>1</v>
      </c>
      <c r="B4" s="29"/>
      <c r="C4" s="29"/>
      <c r="D4" s="29"/>
      <c r="E4" s="29"/>
      <c r="F4" s="29"/>
      <c r="G4" s="29"/>
      <c r="H4" s="29"/>
      <c r="I4" s="30"/>
      <c r="J4" s="30"/>
      <c r="K4" s="28"/>
      <c r="L4" s="29"/>
      <c r="M4" s="29"/>
      <c r="N4" s="29"/>
    </row>
    <row r="5" customFormat="false" ht="15" hidden="false" customHeight="false" outlineLevel="0" collapsed="false">
      <c r="A5" s="27" t="n">
        <v>2</v>
      </c>
      <c r="B5" s="29"/>
      <c r="C5" s="29"/>
      <c r="D5" s="29"/>
      <c r="E5" s="29"/>
      <c r="F5" s="29"/>
      <c r="G5" s="29"/>
      <c r="H5" s="29"/>
      <c r="I5" s="30"/>
      <c r="J5" s="30"/>
      <c r="K5" s="28"/>
      <c r="L5" s="29"/>
      <c r="M5" s="29"/>
      <c r="N5" s="29"/>
    </row>
    <row r="6" customFormat="false" ht="15" hidden="false" customHeight="false" outlineLevel="0" collapsed="false">
      <c r="A6" s="27" t="n">
        <v>3</v>
      </c>
      <c r="B6" s="29"/>
      <c r="C6" s="29"/>
      <c r="D6" s="29"/>
      <c r="E6" s="29"/>
      <c r="F6" s="29"/>
      <c r="G6" s="29"/>
      <c r="H6" s="29"/>
      <c r="I6" s="30"/>
      <c r="J6" s="30"/>
      <c r="K6" s="28"/>
      <c r="L6" s="29"/>
      <c r="M6" s="29"/>
      <c r="N6" s="29"/>
    </row>
    <row r="7" customFormat="false" ht="15" hidden="false" customHeight="false" outlineLevel="0" collapsed="false">
      <c r="A7" s="27" t="n">
        <v>4</v>
      </c>
      <c r="B7" s="29"/>
      <c r="C7" s="29"/>
      <c r="D7" s="29"/>
      <c r="E7" s="29"/>
      <c r="F7" s="29"/>
      <c r="G7" s="29"/>
      <c r="H7" s="29"/>
      <c r="I7" s="30"/>
      <c r="J7" s="30"/>
      <c r="K7" s="28"/>
      <c r="L7" s="29"/>
      <c r="M7" s="29"/>
      <c r="N7" s="29"/>
    </row>
    <row r="8" customFormat="false" ht="15" hidden="false" customHeight="false" outlineLevel="0" collapsed="false">
      <c r="A8" s="27" t="n">
        <v>5</v>
      </c>
      <c r="B8" s="29"/>
      <c r="C8" s="29"/>
      <c r="D8" s="29"/>
      <c r="E8" s="29"/>
      <c r="F8" s="29"/>
      <c r="G8" s="29"/>
      <c r="H8" s="29"/>
      <c r="I8" s="30"/>
      <c r="J8" s="30"/>
      <c r="K8" s="28"/>
      <c r="L8" s="29"/>
      <c r="M8" s="29"/>
      <c r="N8" s="29"/>
    </row>
    <row r="9" customFormat="false" ht="15" hidden="false" customHeight="false" outlineLevel="0" collapsed="false">
      <c r="A9" s="27" t="n">
        <v>6</v>
      </c>
      <c r="B9" s="29"/>
      <c r="C9" s="29"/>
      <c r="D9" s="29"/>
      <c r="E9" s="29"/>
      <c r="F9" s="29"/>
      <c r="G9" s="29"/>
      <c r="H9" s="29"/>
      <c r="I9" s="30"/>
      <c r="J9" s="30"/>
      <c r="K9" s="28"/>
      <c r="L9" s="29"/>
      <c r="M9" s="29"/>
      <c r="N9" s="29"/>
    </row>
    <row r="10" customFormat="false" ht="15" hidden="false" customHeight="false" outlineLevel="0" collapsed="false">
      <c r="A10" s="27" t="n">
        <v>7</v>
      </c>
      <c r="B10" s="29"/>
      <c r="C10" s="29"/>
      <c r="D10" s="29"/>
      <c r="E10" s="29"/>
      <c r="F10" s="29"/>
      <c r="G10" s="29"/>
      <c r="H10" s="29"/>
      <c r="I10" s="30"/>
      <c r="J10" s="30"/>
      <c r="K10" s="28"/>
      <c r="L10" s="29"/>
      <c r="M10" s="29"/>
      <c r="N10" s="29"/>
    </row>
    <row r="11" customFormat="false" ht="15" hidden="false" customHeight="false" outlineLevel="0" collapsed="false">
      <c r="A11" s="27" t="n">
        <v>8</v>
      </c>
      <c r="B11" s="29"/>
      <c r="C11" s="29"/>
      <c r="D11" s="29"/>
      <c r="E11" s="29"/>
      <c r="F11" s="29"/>
      <c r="G11" s="29"/>
      <c r="H11" s="29"/>
      <c r="I11" s="30"/>
      <c r="J11" s="30"/>
      <c r="K11" s="28"/>
      <c r="L11" s="29"/>
      <c r="M11" s="29"/>
      <c r="N11" s="29"/>
    </row>
    <row r="12" customFormat="false" ht="15" hidden="false" customHeight="false" outlineLevel="0" collapsed="false">
      <c r="A12" s="27" t="n">
        <v>9</v>
      </c>
      <c r="B12" s="29"/>
      <c r="C12" s="29"/>
      <c r="D12" s="29"/>
      <c r="E12" s="29"/>
      <c r="F12" s="29"/>
      <c r="G12" s="29"/>
      <c r="H12" s="29"/>
      <c r="I12" s="30"/>
      <c r="J12" s="30"/>
      <c r="K12" s="28"/>
      <c r="L12" s="29"/>
      <c r="M12" s="29"/>
      <c r="N12" s="29"/>
    </row>
    <row r="13" customFormat="false" ht="15" hidden="false" customHeight="false" outlineLevel="0" collapsed="false">
      <c r="A13" s="27" t="n">
        <v>10</v>
      </c>
      <c r="B13" s="29"/>
      <c r="C13" s="29"/>
      <c r="D13" s="29"/>
      <c r="E13" s="29"/>
      <c r="F13" s="29"/>
      <c r="G13" s="29"/>
      <c r="H13" s="29"/>
      <c r="I13" s="30"/>
      <c r="J13" s="30"/>
      <c r="K13" s="28"/>
      <c r="L13" s="29"/>
      <c r="M13" s="29"/>
      <c r="N13" s="29"/>
    </row>
    <row r="14" customFormat="false" ht="15" hidden="false" customHeight="false" outlineLevel="0" collapsed="false">
      <c r="A14" s="27" t="n">
        <v>11</v>
      </c>
      <c r="B14" s="29"/>
      <c r="C14" s="29"/>
      <c r="D14" s="29"/>
      <c r="E14" s="29"/>
      <c r="F14" s="29"/>
      <c r="G14" s="29"/>
      <c r="H14" s="29"/>
      <c r="I14" s="30"/>
      <c r="J14" s="30"/>
      <c r="K14" s="28"/>
      <c r="L14" s="29"/>
      <c r="M14" s="29"/>
      <c r="N14" s="29"/>
    </row>
    <row r="15" customFormat="false" ht="15" hidden="false" customHeight="false" outlineLevel="0" collapsed="false">
      <c r="A15" s="27" t="n">
        <v>12</v>
      </c>
      <c r="B15" s="29"/>
      <c r="C15" s="29"/>
      <c r="D15" s="29"/>
      <c r="E15" s="29"/>
      <c r="F15" s="29"/>
      <c r="G15" s="29"/>
      <c r="H15" s="29"/>
      <c r="I15" s="30"/>
      <c r="J15" s="30"/>
      <c r="K15" s="28"/>
      <c r="L15" s="29"/>
      <c r="M15" s="29"/>
      <c r="N15" s="29"/>
    </row>
    <row r="16" customFormat="false" ht="15" hidden="false" customHeight="false" outlineLevel="0" collapsed="false">
      <c r="A16" s="27" t="n">
        <v>13</v>
      </c>
      <c r="B16" s="29"/>
      <c r="C16" s="29"/>
      <c r="D16" s="29"/>
      <c r="E16" s="29"/>
      <c r="F16" s="29"/>
      <c r="G16" s="29"/>
      <c r="H16" s="29"/>
      <c r="I16" s="30"/>
      <c r="J16" s="30"/>
      <c r="K16" s="28"/>
      <c r="L16" s="29"/>
      <c r="M16" s="29"/>
      <c r="N16" s="29"/>
    </row>
    <row r="17" customFormat="false" ht="15" hidden="false" customHeight="false" outlineLevel="0" collapsed="false">
      <c r="A17" s="27" t="n">
        <v>14</v>
      </c>
      <c r="B17" s="29"/>
      <c r="C17" s="29"/>
      <c r="D17" s="29"/>
      <c r="E17" s="29"/>
      <c r="F17" s="29"/>
      <c r="G17" s="29"/>
      <c r="H17" s="29"/>
      <c r="I17" s="30"/>
      <c r="J17" s="30"/>
      <c r="K17" s="28"/>
      <c r="L17" s="29"/>
      <c r="M17" s="29"/>
      <c r="N17" s="29"/>
    </row>
    <row r="18" customFormat="false" ht="15" hidden="false" customHeight="false" outlineLevel="0" collapsed="false">
      <c r="A18" s="27" t="n">
        <v>15</v>
      </c>
      <c r="B18" s="29"/>
      <c r="C18" s="29"/>
      <c r="D18" s="29"/>
      <c r="E18" s="29"/>
      <c r="F18" s="29"/>
      <c r="G18" s="29"/>
      <c r="H18" s="29"/>
      <c r="I18" s="30"/>
      <c r="J18" s="30"/>
      <c r="K18" s="28"/>
      <c r="L18" s="29"/>
      <c r="M18" s="29"/>
      <c r="N18" s="29"/>
    </row>
    <row r="19" customFormat="false" ht="15" hidden="false" customHeight="false" outlineLevel="0" collapsed="false">
      <c r="A19" s="27" t="n">
        <v>16</v>
      </c>
      <c r="B19" s="29"/>
      <c r="C19" s="29"/>
      <c r="D19" s="29"/>
      <c r="E19" s="29"/>
      <c r="F19" s="29"/>
      <c r="G19" s="29"/>
      <c r="H19" s="29"/>
      <c r="I19" s="30"/>
      <c r="J19" s="30"/>
      <c r="K19" s="28"/>
      <c r="L19" s="29"/>
      <c r="M19" s="29"/>
      <c r="N19" s="29"/>
    </row>
    <row r="20" customFormat="false" ht="15" hidden="false" customHeight="false" outlineLevel="0" collapsed="false">
      <c r="A20" s="27" t="n">
        <v>17</v>
      </c>
      <c r="B20" s="29"/>
      <c r="C20" s="29"/>
      <c r="D20" s="29"/>
      <c r="E20" s="29"/>
      <c r="F20" s="29"/>
      <c r="G20" s="29"/>
      <c r="H20" s="29"/>
      <c r="I20" s="30"/>
      <c r="J20" s="30"/>
      <c r="K20" s="28"/>
      <c r="L20" s="29"/>
      <c r="M20" s="29"/>
      <c r="N20" s="29"/>
    </row>
    <row r="21" customFormat="false" ht="15" hidden="false" customHeight="false" outlineLevel="0" collapsed="false">
      <c r="A21" s="27" t="n">
        <v>18</v>
      </c>
      <c r="B21" s="29"/>
      <c r="C21" s="29"/>
      <c r="D21" s="29"/>
      <c r="E21" s="29"/>
      <c r="F21" s="29"/>
      <c r="G21" s="29"/>
      <c r="H21" s="29"/>
      <c r="I21" s="30"/>
      <c r="J21" s="30"/>
      <c r="K21" s="28"/>
      <c r="L21" s="29"/>
      <c r="M21" s="29"/>
      <c r="N21" s="29"/>
    </row>
    <row r="22" customFormat="false" ht="15" hidden="false" customHeight="false" outlineLevel="0" collapsed="false">
      <c r="A22" s="27" t="n">
        <v>19</v>
      </c>
      <c r="B22" s="29"/>
      <c r="C22" s="29"/>
      <c r="D22" s="29"/>
      <c r="E22" s="29"/>
      <c r="F22" s="29"/>
      <c r="G22" s="29"/>
      <c r="H22" s="29"/>
      <c r="I22" s="30"/>
      <c r="J22" s="30"/>
      <c r="K22" s="28"/>
      <c r="L22" s="29"/>
      <c r="M22" s="29"/>
      <c r="N22" s="29"/>
    </row>
    <row r="23" customFormat="false" ht="15" hidden="false" customHeight="false" outlineLevel="0" collapsed="false">
      <c r="A23" s="27" t="n">
        <v>20</v>
      </c>
      <c r="B23" s="29"/>
      <c r="C23" s="29"/>
      <c r="D23" s="29"/>
      <c r="E23" s="29"/>
      <c r="F23" s="29"/>
      <c r="G23" s="29"/>
      <c r="H23" s="29"/>
      <c r="I23" s="30"/>
      <c r="J23" s="30"/>
      <c r="K23" s="28"/>
      <c r="L23" s="29"/>
      <c r="M23" s="29"/>
      <c r="N23" s="29"/>
    </row>
    <row r="24" customFormat="false" ht="15" hidden="false" customHeight="false" outlineLevel="0" collapsed="false">
      <c r="A24" s="27" t="n">
        <v>21</v>
      </c>
      <c r="B24" s="29"/>
      <c r="C24" s="29"/>
      <c r="D24" s="29"/>
      <c r="E24" s="29"/>
      <c r="F24" s="29"/>
      <c r="G24" s="29"/>
      <c r="H24" s="29"/>
      <c r="I24" s="30"/>
      <c r="J24" s="30"/>
      <c r="K24" s="28"/>
      <c r="L24" s="29"/>
      <c r="M24" s="29"/>
      <c r="N24" s="29"/>
    </row>
    <row r="25" customFormat="false" ht="15" hidden="false" customHeight="false" outlineLevel="0" collapsed="false">
      <c r="A25" s="27" t="n">
        <v>22</v>
      </c>
      <c r="B25" s="29"/>
      <c r="C25" s="29"/>
      <c r="D25" s="29"/>
      <c r="E25" s="29"/>
      <c r="F25" s="29"/>
      <c r="G25" s="29"/>
      <c r="H25" s="29"/>
      <c r="I25" s="30"/>
      <c r="J25" s="30"/>
      <c r="K25" s="28"/>
      <c r="L25" s="29"/>
      <c r="M25" s="29"/>
      <c r="N25" s="29"/>
    </row>
    <row r="26" customFormat="false" ht="15" hidden="false" customHeight="false" outlineLevel="0" collapsed="false">
      <c r="A26" s="27" t="n">
        <v>23</v>
      </c>
      <c r="B26" s="29"/>
      <c r="C26" s="29"/>
      <c r="D26" s="29"/>
      <c r="E26" s="29"/>
      <c r="F26" s="29"/>
      <c r="G26" s="29"/>
      <c r="H26" s="29"/>
      <c r="I26" s="30"/>
      <c r="J26" s="30"/>
      <c r="K26" s="28"/>
      <c r="L26" s="29"/>
      <c r="M26" s="29"/>
      <c r="N26" s="29"/>
    </row>
    <row r="27" customFormat="false" ht="15" hidden="false" customHeight="false" outlineLevel="0" collapsed="false">
      <c r="A27" s="27" t="n">
        <v>24</v>
      </c>
      <c r="B27" s="29"/>
      <c r="C27" s="29"/>
      <c r="D27" s="29"/>
      <c r="E27" s="29"/>
      <c r="F27" s="29"/>
      <c r="G27" s="29"/>
      <c r="H27" s="29"/>
      <c r="I27" s="30"/>
      <c r="J27" s="30"/>
      <c r="K27" s="28"/>
      <c r="L27" s="29"/>
      <c r="M27" s="29"/>
      <c r="N27" s="29"/>
    </row>
    <row r="28" customFormat="false" ht="15" hidden="false" customHeight="false" outlineLevel="0" collapsed="false">
      <c r="A28" s="27" t="n">
        <v>25</v>
      </c>
      <c r="B28" s="29"/>
      <c r="C28" s="29"/>
      <c r="D28" s="29"/>
      <c r="E28" s="29"/>
      <c r="F28" s="29"/>
      <c r="G28" s="29"/>
      <c r="H28" s="29"/>
      <c r="I28" s="30"/>
      <c r="J28" s="30"/>
      <c r="K28" s="28"/>
      <c r="L28" s="29"/>
      <c r="M28" s="29"/>
      <c r="N28" s="29"/>
    </row>
    <row r="29" customFormat="false" ht="15" hidden="false" customHeight="false" outlineLevel="0" collapsed="false">
      <c r="A29" s="27" t="n">
        <v>26</v>
      </c>
      <c r="B29" s="29"/>
      <c r="C29" s="29"/>
      <c r="D29" s="29"/>
      <c r="E29" s="29"/>
      <c r="F29" s="29"/>
      <c r="G29" s="29"/>
      <c r="H29" s="29"/>
      <c r="I29" s="30"/>
      <c r="J29" s="30"/>
      <c r="K29" s="28"/>
      <c r="L29" s="29"/>
      <c r="M29" s="29"/>
      <c r="N29" s="29"/>
    </row>
    <row r="30" customFormat="false" ht="15" hidden="false" customHeight="false" outlineLevel="0" collapsed="false">
      <c r="A30" s="27" t="n">
        <v>27</v>
      </c>
      <c r="B30" s="29"/>
      <c r="C30" s="29"/>
      <c r="D30" s="29"/>
      <c r="E30" s="29"/>
      <c r="F30" s="29"/>
      <c r="G30" s="29"/>
      <c r="H30" s="29"/>
      <c r="I30" s="30"/>
      <c r="J30" s="30"/>
      <c r="K30" s="28"/>
      <c r="L30" s="29"/>
      <c r="M30" s="29"/>
      <c r="N30" s="29"/>
    </row>
    <row r="31" customFormat="false" ht="15" hidden="false" customHeight="false" outlineLevel="0" collapsed="false">
      <c r="A31" s="27" t="n">
        <v>28</v>
      </c>
      <c r="B31" s="29"/>
      <c r="C31" s="29"/>
      <c r="D31" s="29"/>
      <c r="E31" s="29"/>
      <c r="F31" s="29"/>
      <c r="G31" s="29"/>
      <c r="H31" s="29"/>
      <c r="I31" s="30"/>
      <c r="J31" s="30"/>
      <c r="K31" s="28"/>
      <c r="L31" s="29"/>
      <c r="M31" s="29"/>
      <c r="N31" s="29"/>
    </row>
    <row r="32" customFormat="false" ht="15" hidden="false" customHeight="false" outlineLevel="0" collapsed="false">
      <c r="A32" s="27" t="n">
        <v>29</v>
      </c>
      <c r="B32" s="29"/>
      <c r="C32" s="29"/>
      <c r="D32" s="29"/>
      <c r="E32" s="29"/>
      <c r="F32" s="29"/>
      <c r="G32" s="29"/>
      <c r="H32" s="29"/>
      <c r="I32" s="30"/>
      <c r="J32" s="30"/>
      <c r="K32" s="28"/>
      <c r="L32" s="29"/>
      <c r="M32" s="29"/>
      <c r="N32" s="29"/>
    </row>
    <row r="33" customFormat="false" ht="15" hidden="false" customHeight="false" outlineLevel="0" collapsed="false">
      <c r="A33" s="27" t="n">
        <v>30</v>
      </c>
      <c r="B33" s="29"/>
      <c r="C33" s="29"/>
      <c r="D33" s="29"/>
      <c r="E33" s="29"/>
      <c r="F33" s="29"/>
      <c r="G33" s="29"/>
      <c r="H33" s="29"/>
      <c r="I33" s="30"/>
      <c r="J33" s="30"/>
      <c r="K33" s="28"/>
      <c r="L33" s="29"/>
      <c r="M33" s="29"/>
      <c r="N33" s="29"/>
    </row>
    <row r="34" customFormat="false" ht="15" hidden="false" customHeight="false" outlineLevel="0" collapsed="false">
      <c r="A34" s="27" t="n">
        <v>31</v>
      </c>
      <c r="B34" s="29"/>
      <c r="C34" s="29"/>
      <c r="D34" s="29"/>
      <c r="E34" s="29"/>
      <c r="F34" s="29"/>
      <c r="G34" s="29"/>
      <c r="H34" s="29"/>
      <c r="I34" s="30"/>
      <c r="J34" s="30"/>
      <c r="K34" s="28"/>
      <c r="L34" s="29"/>
      <c r="M34" s="29"/>
      <c r="N34" s="29"/>
    </row>
    <row r="35" customFormat="false" ht="15" hidden="false" customHeight="false" outlineLevel="0" collapsed="false">
      <c r="A35" s="27" t="n">
        <v>32</v>
      </c>
      <c r="B35" s="29"/>
      <c r="C35" s="29"/>
      <c r="D35" s="29"/>
      <c r="E35" s="29"/>
      <c r="F35" s="29"/>
      <c r="G35" s="29"/>
      <c r="H35" s="29"/>
      <c r="I35" s="30"/>
      <c r="J35" s="30"/>
      <c r="K35" s="28"/>
      <c r="L35" s="29"/>
      <c r="M35" s="29"/>
      <c r="N35" s="29"/>
    </row>
    <row r="36" customFormat="false" ht="15" hidden="false" customHeight="false" outlineLevel="0" collapsed="false">
      <c r="A36" s="27" t="n">
        <v>33</v>
      </c>
      <c r="B36" s="29"/>
      <c r="C36" s="29"/>
      <c r="D36" s="29"/>
      <c r="E36" s="29"/>
      <c r="F36" s="29"/>
      <c r="G36" s="29"/>
      <c r="H36" s="29"/>
      <c r="I36" s="30"/>
      <c r="J36" s="30"/>
      <c r="K36" s="28"/>
      <c r="L36" s="29"/>
      <c r="M36" s="29"/>
      <c r="N36" s="29"/>
    </row>
    <row r="37" customFormat="false" ht="15" hidden="false" customHeight="false" outlineLevel="0" collapsed="false">
      <c r="A37" s="27" t="n">
        <v>34</v>
      </c>
      <c r="B37" s="29"/>
      <c r="C37" s="29"/>
      <c r="D37" s="29"/>
      <c r="E37" s="29"/>
      <c r="F37" s="29"/>
      <c r="G37" s="29"/>
      <c r="H37" s="29"/>
      <c r="I37" s="30"/>
      <c r="J37" s="30"/>
      <c r="K37" s="28"/>
      <c r="L37" s="29"/>
      <c r="M37" s="29"/>
      <c r="N37" s="29"/>
    </row>
    <row r="38" customFormat="false" ht="15" hidden="false" customHeight="false" outlineLevel="0" collapsed="false">
      <c r="A38" s="27" t="n">
        <v>35</v>
      </c>
      <c r="B38" s="29"/>
      <c r="C38" s="29"/>
      <c r="D38" s="29"/>
      <c r="E38" s="29"/>
      <c r="F38" s="29"/>
      <c r="G38" s="29"/>
      <c r="H38" s="29"/>
      <c r="I38" s="30"/>
      <c r="J38" s="30"/>
      <c r="K38" s="28"/>
      <c r="L38" s="29"/>
      <c r="M38" s="29"/>
      <c r="N38" s="29"/>
    </row>
    <row r="39" customFormat="false" ht="15" hidden="false" customHeight="false" outlineLevel="0" collapsed="false">
      <c r="A39" s="27" t="n">
        <v>36</v>
      </c>
      <c r="B39" s="29"/>
      <c r="C39" s="29"/>
      <c r="D39" s="29"/>
      <c r="E39" s="29"/>
      <c r="F39" s="29"/>
      <c r="G39" s="29"/>
      <c r="H39" s="29"/>
      <c r="I39" s="30"/>
      <c r="J39" s="30"/>
      <c r="K39" s="28"/>
      <c r="L39" s="29"/>
      <c r="M39" s="29"/>
      <c r="N39" s="29"/>
    </row>
    <row r="40" customFormat="false" ht="15" hidden="false" customHeight="false" outlineLevel="0" collapsed="false">
      <c r="A40" s="27" t="n">
        <v>37</v>
      </c>
      <c r="B40" s="29"/>
      <c r="C40" s="29"/>
      <c r="D40" s="29"/>
      <c r="E40" s="29"/>
      <c r="F40" s="29"/>
      <c r="G40" s="29"/>
      <c r="H40" s="29"/>
      <c r="I40" s="30"/>
      <c r="J40" s="30"/>
      <c r="K40" s="28"/>
      <c r="L40" s="29"/>
      <c r="M40" s="29"/>
      <c r="N40" s="29"/>
    </row>
    <row r="41" customFormat="false" ht="15" hidden="false" customHeight="false" outlineLevel="0" collapsed="false">
      <c r="A41" s="27" t="n">
        <v>38</v>
      </c>
      <c r="B41" s="29"/>
      <c r="C41" s="29"/>
      <c r="D41" s="29"/>
      <c r="E41" s="29"/>
      <c r="F41" s="29"/>
      <c r="G41" s="29"/>
      <c r="H41" s="29"/>
      <c r="I41" s="30"/>
      <c r="J41" s="30"/>
      <c r="K41" s="28"/>
      <c r="L41" s="29"/>
      <c r="M41" s="29"/>
      <c r="N41" s="29"/>
    </row>
    <row r="42" customFormat="false" ht="15" hidden="false" customHeight="false" outlineLevel="0" collapsed="false">
      <c r="A42" s="27" t="n">
        <v>39</v>
      </c>
      <c r="B42" s="29"/>
      <c r="C42" s="29"/>
      <c r="D42" s="29"/>
      <c r="E42" s="29"/>
      <c r="F42" s="29"/>
      <c r="G42" s="29"/>
      <c r="H42" s="29"/>
      <c r="I42" s="30"/>
      <c r="J42" s="30"/>
      <c r="K42" s="28"/>
      <c r="L42" s="29"/>
      <c r="M42" s="29"/>
      <c r="N42" s="29"/>
    </row>
    <row r="43" customFormat="false" ht="15" hidden="false" customHeight="false" outlineLevel="0" collapsed="false">
      <c r="A43" s="27" t="n">
        <v>40</v>
      </c>
      <c r="B43" s="29"/>
      <c r="C43" s="29"/>
      <c r="D43" s="29"/>
      <c r="E43" s="29"/>
      <c r="F43" s="29"/>
      <c r="G43" s="29"/>
      <c r="H43" s="29"/>
      <c r="I43" s="30"/>
      <c r="J43" s="30"/>
      <c r="K43" s="28"/>
      <c r="L43" s="29"/>
      <c r="M43" s="29"/>
      <c r="N43" s="29"/>
    </row>
    <row r="44" customFormat="false" ht="15" hidden="false" customHeight="false" outlineLevel="0" collapsed="false">
      <c r="A44" s="27" t="n">
        <v>41</v>
      </c>
      <c r="B44" s="29"/>
      <c r="C44" s="29"/>
      <c r="D44" s="29"/>
      <c r="E44" s="29"/>
      <c r="F44" s="29"/>
      <c r="G44" s="29"/>
      <c r="H44" s="29"/>
      <c r="I44" s="30"/>
      <c r="J44" s="30"/>
      <c r="K44" s="28"/>
      <c r="L44" s="29"/>
      <c r="M44" s="29"/>
      <c r="N44" s="29"/>
    </row>
    <row r="45" customFormat="false" ht="15" hidden="false" customHeight="false" outlineLevel="0" collapsed="false">
      <c r="A45" s="27" t="n">
        <v>42</v>
      </c>
      <c r="B45" s="29"/>
      <c r="C45" s="29"/>
      <c r="D45" s="29"/>
      <c r="E45" s="29"/>
      <c r="F45" s="29"/>
      <c r="G45" s="29"/>
      <c r="H45" s="29"/>
      <c r="I45" s="30"/>
      <c r="J45" s="30"/>
      <c r="K45" s="28"/>
      <c r="L45" s="29"/>
      <c r="M45" s="29"/>
      <c r="N45" s="29"/>
    </row>
    <row r="46" customFormat="false" ht="15" hidden="false" customHeight="false" outlineLevel="0" collapsed="false">
      <c r="A46" s="27" t="n">
        <v>43</v>
      </c>
      <c r="B46" s="29"/>
      <c r="C46" s="29"/>
      <c r="D46" s="29"/>
      <c r="E46" s="29"/>
      <c r="F46" s="29"/>
      <c r="G46" s="29"/>
      <c r="H46" s="29"/>
      <c r="I46" s="30"/>
      <c r="J46" s="30"/>
      <c r="K46" s="28"/>
      <c r="L46" s="29"/>
      <c r="M46" s="29"/>
      <c r="N46" s="29"/>
    </row>
    <row r="47" customFormat="false" ht="15" hidden="false" customHeight="false" outlineLevel="0" collapsed="false">
      <c r="A47" s="27" t="n">
        <v>44</v>
      </c>
      <c r="B47" s="29"/>
      <c r="C47" s="29"/>
      <c r="D47" s="29"/>
      <c r="E47" s="29"/>
      <c r="F47" s="29"/>
      <c r="G47" s="29"/>
      <c r="H47" s="29"/>
      <c r="I47" s="30"/>
      <c r="J47" s="30"/>
      <c r="K47" s="28"/>
      <c r="L47" s="29"/>
      <c r="M47" s="29"/>
      <c r="N47" s="29"/>
    </row>
    <row r="48" customFormat="false" ht="15" hidden="false" customHeight="false" outlineLevel="0" collapsed="false">
      <c r="A48" s="27" t="n">
        <v>45</v>
      </c>
      <c r="B48" s="29"/>
      <c r="C48" s="29"/>
      <c r="D48" s="29"/>
      <c r="E48" s="29"/>
      <c r="F48" s="29"/>
      <c r="G48" s="29"/>
      <c r="H48" s="29"/>
      <c r="I48" s="30"/>
      <c r="J48" s="30"/>
      <c r="K48" s="28"/>
      <c r="L48" s="29"/>
      <c r="M48" s="29"/>
      <c r="N48" s="29"/>
    </row>
    <row r="49" customFormat="false" ht="15" hidden="false" customHeight="false" outlineLevel="0" collapsed="false">
      <c r="A49" s="27" t="n">
        <v>46</v>
      </c>
      <c r="B49" s="29"/>
      <c r="C49" s="29"/>
      <c r="D49" s="29"/>
      <c r="E49" s="29"/>
      <c r="F49" s="29"/>
      <c r="G49" s="29"/>
      <c r="H49" s="29"/>
      <c r="I49" s="30"/>
      <c r="J49" s="30"/>
      <c r="K49" s="28"/>
      <c r="L49" s="29"/>
      <c r="M49" s="29"/>
      <c r="N49" s="29"/>
    </row>
    <row r="50" customFormat="false" ht="15" hidden="false" customHeight="false" outlineLevel="0" collapsed="false">
      <c r="A50" s="27" t="n">
        <v>47</v>
      </c>
      <c r="B50" s="29"/>
      <c r="C50" s="29"/>
      <c r="D50" s="29"/>
      <c r="E50" s="29"/>
      <c r="F50" s="29"/>
      <c r="G50" s="29"/>
      <c r="H50" s="29"/>
      <c r="I50" s="30"/>
      <c r="J50" s="30"/>
      <c r="K50" s="28"/>
      <c r="L50" s="29"/>
      <c r="M50" s="29"/>
      <c r="N50" s="29"/>
    </row>
    <row r="51" customFormat="false" ht="15" hidden="false" customHeight="false" outlineLevel="0" collapsed="false">
      <c r="A51" s="27" t="n">
        <v>48</v>
      </c>
      <c r="B51" s="29"/>
      <c r="C51" s="29"/>
      <c r="D51" s="29"/>
      <c r="E51" s="29"/>
      <c r="F51" s="29"/>
      <c r="G51" s="29"/>
      <c r="H51" s="29"/>
      <c r="I51" s="30"/>
      <c r="J51" s="30"/>
      <c r="K51" s="28"/>
      <c r="L51" s="29"/>
      <c r="M51" s="29"/>
      <c r="N51" s="29"/>
    </row>
    <row r="52" customFormat="false" ht="15" hidden="false" customHeight="false" outlineLevel="0" collapsed="false">
      <c r="A52" s="27" t="n">
        <v>49</v>
      </c>
      <c r="B52" s="29"/>
      <c r="C52" s="29"/>
      <c r="D52" s="29"/>
      <c r="E52" s="29"/>
      <c r="F52" s="29"/>
      <c r="G52" s="29"/>
      <c r="H52" s="29"/>
      <c r="I52" s="30"/>
      <c r="J52" s="30"/>
      <c r="K52" s="28"/>
      <c r="L52" s="29"/>
      <c r="M52" s="29"/>
      <c r="N52" s="29"/>
    </row>
    <row r="53" customFormat="false" ht="15" hidden="false" customHeight="false" outlineLevel="0" collapsed="false">
      <c r="A53" s="27" t="n">
        <v>50</v>
      </c>
      <c r="B53" s="29"/>
      <c r="C53" s="29"/>
      <c r="D53" s="29"/>
      <c r="E53" s="29"/>
      <c r="F53" s="29"/>
      <c r="G53" s="29"/>
      <c r="H53" s="29"/>
      <c r="I53" s="30"/>
      <c r="J53" s="30"/>
      <c r="K53" s="28"/>
      <c r="L53" s="29"/>
      <c r="M53" s="29"/>
      <c r="N53" s="29"/>
    </row>
    <row r="54" customFormat="false" ht="15" hidden="false" customHeight="false" outlineLevel="0" collapsed="false">
      <c r="A54" s="27" t="n">
        <v>51</v>
      </c>
      <c r="B54" s="29"/>
      <c r="C54" s="29"/>
      <c r="D54" s="29"/>
      <c r="E54" s="29"/>
      <c r="F54" s="29"/>
      <c r="G54" s="29"/>
      <c r="H54" s="29"/>
      <c r="I54" s="30"/>
      <c r="J54" s="30"/>
      <c r="K54" s="28"/>
      <c r="L54" s="29"/>
      <c r="M54" s="29"/>
      <c r="N54" s="29"/>
    </row>
    <row r="55" customFormat="false" ht="15" hidden="false" customHeight="false" outlineLevel="0" collapsed="false">
      <c r="A55" s="27" t="n">
        <v>52</v>
      </c>
      <c r="B55" s="29"/>
      <c r="C55" s="29"/>
      <c r="D55" s="29"/>
      <c r="E55" s="29"/>
      <c r="F55" s="29"/>
      <c r="G55" s="29"/>
      <c r="H55" s="29"/>
      <c r="I55" s="30"/>
      <c r="J55" s="30"/>
      <c r="K55" s="28"/>
      <c r="L55" s="29"/>
      <c r="M55" s="29"/>
      <c r="N55" s="29"/>
    </row>
    <row r="56" customFormat="false" ht="15" hidden="false" customHeight="false" outlineLevel="0" collapsed="false">
      <c r="A56" s="27" t="n">
        <v>53</v>
      </c>
      <c r="B56" s="29"/>
      <c r="C56" s="29"/>
      <c r="D56" s="29"/>
      <c r="E56" s="29"/>
      <c r="F56" s="29"/>
      <c r="G56" s="29"/>
      <c r="H56" s="29"/>
      <c r="I56" s="30"/>
      <c r="J56" s="30"/>
      <c r="K56" s="28"/>
      <c r="L56" s="29"/>
      <c r="M56" s="29"/>
      <c r="N56" s="29"/>
    </row>
    <row r="57" customFormat="false" ht="15" hidden="false" customHeight="false" outlineLevel="0" collapsed="false">
      <c r="A57" s="27" t="n">
        <v>54</v>
      </c>
      <c r="B57" s="29"/>
      <c r="C57" s="29"/>
      <c r="D57" s="29"/>
      <c r="E57" s="29"/>
      <c r="F57" s="29"/>
      <c r="G57" s="29"/>
      <c r="H57" s="29"/>
      <c r="I57" s="30"/>
      <c r="J57" s="30"/>
      <c r="K57" s="28"/>
      <c r="L57" s="29"/>
      <c r="M57" s="29"/>
      <c r="N57" s="29"/>
    </row>
    <row r="58" customFormat="false" ht="15" hidden="false" customHeight="false" outlineLevel="0" collapsed="false">
      <c r="A58" s="27" t="n">
        <v>55</v>
      </c>
      <c r="B58" s="29"/>
      <c r="C58" s="29"/>
      <c r="D58" s="29"/>
      <c r="E58" s="29"/>
      <c r="F58" s="29"/>
      <c r="G58" s="29"/>
      <c r="H58" s="29"/>
      <c r="I58" s="30"/>
      <c r="J58" s="30"/>
      <c r="K58" s="28"/>
      <c r="L58" s="29"/>
      <c r="M58" s="29"/>
      <c r="N58" s="29"/>
    </row>
    <row r="59" customFormat="false" ht="15" hidden="false" customHeight="false" outlineLevel="0" collapsed="false">
      <c r="A59" s="27" t="n">
        <v>56</v>
      </c>
      <c r="B59" s="29"/>
      <c r="C59" s="29"/>
      <c r="D59" s="29"/>
      <c r="E59" s="29"/>
      <c r="F59" s="29"/>
      <c r="G59" s="29"/>
      <c r="H59" s="29"/>
      <c r="I59" s="30"/>
      <c r="J59" s="30"/>
      <c r="K59" s="28"/>
      <c r="L59" s="29"/>
      <c r="M59" s="29"/>
      <c r="N59" s="29"/>
    </row>
    <row r="60" customFormat="false" ht="15" hidden="false" customHeight="false" outlineLevel="0" collapsed="false">
      <c r="A60" s="27" t="n">
        <v>57</v>
      </c>
      <c r="B60" s="29"/>
      <c r="C60" s="29"/>
      <c r="D60" s="29"/>
      <c r="E60" s="29"/>
      <c r="F60" s="29"/>
      <c r="G60" s="29"/>
      <c r="H60" s="29"/>
      <c r="I60" s="30"/>
      <c r="J60" s="30"/>
      <c r="K60" s="28"/>
      <c r="L60" s="29"/>
      <c r="M60" s="29"/>
      <c r="N60" s="29"/>
    </row>
    <row r="61" customFormat="false" ht="15" hidden="false" customHeight="false" outlineLevel="0" collapsed="false">
      <c r="A61" s="27" t="n">
        <v>58</v>
      </c>
      <c r="B61" s="29"/>
      <c r="C61" s="29"/>
      <c r="D61" s="29"/>
      <c r="E61" s="29"/>
      <c r="F61" s="29"/>
      <c r="G61" s="29"/>
      <c r="H61" s="29"/>
      <c r="I61" s="30"/>
      <c r="J61" s="30"/>
      <c r="K61" s="28"/>
      <c r="L61" s="29"/>
      <c r="M61" s="29"/>
      <c r="N61" s="29"/>
    </row>
    <row r="62" customFormat="false" ht="15" hidden="false" customHeight="false" outlineLevel="0" collapsed="false">
      <c r="A62" s="27" t="n">
        <v>59</v>
      </c>
      <c r="B62" s="29"/>
      <c r="C62" s="29"/>
      <c r="D62" s="29"/>
      <c r="E62" s="29"/>
      <c r="F62" s="29"/>
      <c r="G62" s="29"/>
      <c r="H62" s="29"/>
      <c r="I62" s="30"/>
      <c r="J62" s="30"/>
      <c r="K62" s="28"/>
      <c r="L62" s="29"/>
      <c r="M62" s="29"/>
      <c r="N62" s="29"/>
    </row>
    <row r="63" customFormat="false" ht="15" hidden="false" customHeight="false" outlineLevel="0" collapsed="false">
      <c r="A63" s="27" t="n">
        <v>60</v>
      </c>
      <c r="B63" s="29"/>
      <c r="C63" s="29"/>
      <c r="D63" s="29"/>
      <c r="E63" s="29"/>
      <c r="F63" s="29"/>
      <c r="G63" s="29"/>
      <c r="H63" s="29"/>
      <c r="I63" s="30"/>
      <c r="J63" s="30"/>
      <c r="K63" s="28"/>
      <c r="L63" s="29"/>
      <c r="M63" s="29"/>
      <c r="N63" s="29"/>
    </row>
    <row r="64" customFormat="false" ht="15" hidden="false" customHeight="false" outlineLevel="0" collapsed="false">
      <c r="A64" s="27" t="n">
        <v>61</v>
      </c>
      <c r="B64" s="29"/>
      <c r="C64" s="29"/>
      <c r="D64" s="29"/>
      <c r="E64" s="29"/>
      <c r="F64" s="29"/>
      <c r="G64" s="29"/>
      <c r="H64" s="29"/>
      <c r="I64" s="30"/>
      <c r="J64" s="30"/>
      <c r="K64" s="28"/>
      <c r="L64" s="29"/>
      <c r="M64" s="29"/>
      <c r="N64" s="29"/>
    </row>
    <row r="65" customFormat="false" ht="15" hidden="false" customHeight="false" outlineLevel="0" collapsed="false">
      <c r="A65" s="27" t="n">
        <v>62</v>
      </c>
      <c r="B65" s="29"/>
      <c r="C65" s="29"/>
      <c r="D65" s="29"/>
      <c r="E65" s="29"/>
      <c r="F65" s="29"/>
      <c r="G65" s="29"/>
      <c r="H65" s="29"/>
      <c r="I65" s="30"/>
      <c r="J65" s="30"/>
      <c r="K65" s="28"/>
      <c r="L65" s="29"/>
      <c r="M65" s="29"/>
      <c r="N65" s="29"/>
    </row>
    <row r="66" customFormat="false" ht="15" hidden="false" customHeight="false" outlineLevel="0" collapsed="false">
      <c r="A66" s="27" t="n">
        <v>63</v>
      </c>
      <c r="B66" s="29"/>
      <c r="C66" s="29"/>
      <c r="D66" s="29"/>
      <c r="E66" s="29"/>
      <c r="F66" s="29"/>
      <c r="G66" s="29"/>
      <c r="H66" s="29"/>
      <c r="I66" s="30"/>
      <c r="J66" s="30"/>
      <c r="K66" s="28"/>
      <c r="L66" s="29"/>
      <c r="M66" s="29"/>
      <c r="N66" s="29"/>
    </row>
    <row r="67" customFormat="false" ht="15" hidden="false" customHeight="false" outlineLevel="0" collapsed="false">
      <c r="A67" s="27" t="n">
        <v>64</v>
      </c>
      <c r="B67" s="29"/>
      <c r="C67" s="29"/>
      <c r="D67" s="29"/>
      <c r="E67" s="29"/>
      <c r="F67" s="29"/>
      <c r="G67" s="29"/>
      <c r="H67" s="29"/>
      <c r="I67" s="30"/>
      <c r="J67" s="30"/>
      <c r="K67" s="28"/>
      <c r="L67" s="29"/>
      <c r="M67" s="29"/>
      <c r="N67" s="29"/>
    </row>
    <row r="68" customFormat="false" ht="15" hidden="false" customHeight="false" outlineLevel="0" collapsed="false">
      <c r="A68" s="27" t="n">
        <v>65</v>
      </c>
      <c r="B68" s="29"/>
      <c r="C68" s="29"/>
      <c r="D68" s="29"/>
      <c r="E68" s="29"/>
      <c r="F68" s="29"/>
      <c r="G68" s="29"/>
      <c r="H68" s="29"/>
      <c r="I68" s="30"/>
      <c r="J68" s="30"/>
      <c r="K68" s="28"/>
      <c r="L68" s="29"/>
      <c r="M68" s="29"/>
      <c r="N68" s="29"/>
    </row>
    <row r="69" customFormat="false" ht="15" hidden="false" customHeight="false" outlineLevel="0" collapsed="false">
      <c r="A69" s="27" t="n">
        <v>66</v>
      </c>
      <c r="B69" s="29"/>
      <c r="C69" s="29"/>
      <c r="D69" s="29"/>
      <c r="E69" s="29"/>
      <c r="F69" s="29"/>
      <c r="G69" s="29"/>
      <c r="H69" s="29"/>
      <c r="I69" s="30"/>
      <c r="J69" s="30"/>
      <c r="K69" s="28"/>
      <c r="L69" s="29"/>
      <c r="M69" s="29"/>
      <c r="N69" s="29"/>
    </row>
    <row r="70" customFormat="false" ht="15" hidden="false" customHeight="false" outlineLevel="0" collapsed="false">
      <c r="A70" s="27" t="n">
        <v>67</v>
      </c>
      <c r="B70" s="29"/>
      <c r="C70" s="29"/>
      <c r="D70" s="29"/>
      <c r="E70" s="29"/>
      <c r="F70" s="29"/>
      <c r="G70" s="29"/>
      <c r="H70" s="29"/>
      <c r="I70" s="30"/>
      <c r="J70" s="30"/>
      <c r="K70" s="28"/>
      <c r="L70" s="29"/>
      <c r="M70" s="29"/>
      <c r="N70" s="29"/>
    </row>
    <row r="71" customFormat="false" ht="15" hidden="false" customHeight="false" outlineLevel="0" collapsed="false">
      <c r="A71" s="27" t="n">
        <v>68</v>
      </c>
      <c r="B71" s="29"/>
      <c r="C71" s="29"/>
      <c r="D71" s="29"/>
      <c r="E71" s="29"/>
      <c r="F71" s="29"/>
      <c r="G71" s="29"/>
      <c r="H71" s="29"/>
      <c r="I71" s="30"/>
      <c r="J71" s="30"/>
      <c r="K71" s="28"/>
      <c r="L71" s="29"/>
      <c r="M71" s="29"/>
      <c r="N71" s="29"/>
    </row>
    <row r="72" customFormat="false" ht="15" hidden="false" customHeight="false" outlineLevel="0" collapsed="false">
      <c r="A72" s="27" t="n">
        <v>69</v>
      </c>
      <c r="B72" s="29"/>
      <c r="C72" s="29"/>
      <c r="D72" s="29"/>
      <c r="E72" s="29"/>
      <c r="F72" s="29"/>
      <c r="G72" s="29"/>
      <c r="H72" s="29"/>
      <c r="I72" s="30"/>
      <c r="J72" s="30"/>
      <c r="K72" s="28"/>
      <c r="L72" s="29"/>
      <c r="M72" s="29"/>
      <c r="N72" s="29"/>
    </row>
    <row r="73" customFormat="false" ht="15" hidden="false" customHeight="false" outlineLevel="0" collapsed="false">
      <c r="A73" s="27" t="n">
        <v>70</v>
      </c>
      <c r="B73" s="29"/>
      <c r="C73" s="29"/>
      <c r="D73" s="29"/>
      <c r="E73" s="29"/>
      <c r="F73" s="29"/>
      <c r="G73" s="29"/>
      <c r="H73" s="29"/>
      <c r="I73" s="30"/>
      <c r="J73" s="30"/>
      <c r="K73" s="28"/>
      <c r="L73" s="29"/>
      <c r="M73" s="29"/>
      <c r="N73" s="29"/>
    </row>
    <row r="74" customFormat="false" ht="15" hidden="false" customHeight="false" outlineLevel="0" collapsed="false">
      <c r="A74" s="27" t="n">
        <v>71</v>
      </c>
      <c r="B74" s="29"/>
      <c r="C74" s="29"/>
      <c r="D74" s="29"/>
      <c r="E74" s="29"/>
      <c r="F74" s="29"/>
      <c r="G74" s="29"/>
      <c r="H74" s="29"/>
      <c r="I74" s="30"/>
      <c r="J74" s="30"/>
      <c r="K74" s="28"/>
      <c r="L74" s="29"/>
      <c r="M74" s="29"/>
      <c r="N74" s="29"/>
    </row>
    <row r="75" customFormat="false" ht="15" hidden="false" customHeight="false" outlineLevel="0" collapsed="false">
      <c r="A75" s="27" t="n">
        <v>72</v>
      </c>
      <c r="B75" s="29"/>
      <c r="C75" s="29"/>
      <c r="D75" s="29"/>
      <c r="E75" s="29"/>
      <c r="F75" s="29"/>
      <c r="G75" s="29"/>
      <c r="H75" s="29"/>
      <c r="I75" s="30"/>
      <c r="J75" s="30"/>
      <c r="K75" s="28"/>
      <c r="L75" s="29"/>
      <c r="M75" s="29"/>
      <c r="N75" s="29"/>
    </row>
    <row r="76" customFormat="false" ht="15" hidden="false" customHeight="false" outlineLevel="0" collapsed="false">
      <c r="A76" s="27" t="n">
        <v>73</v>
      </c>
      <c r="B76" s="29"/>
      <c r="C76" s="29"/>
      <c r="D76" s="29"/>
      <c r="E76" s="29"/>
      <c r="F76" s="29"/>
      <c r="G76" s="29"/>
      <c r="H76" s="29"/>
      <c r="I76" s="30"/>
      <c r="J76" s="30"/>
      <c r="K76" s="28"/>
      <c r="L76" s="29"/>
      <c r="M76" s="29"/>
      <c r="N76" s="29"/>
    </row>
    <row r="77" customFormat="false" ht="15" hidden="false" customHeight="false" outlineLevel="0" collapsed="false">
      <c r="A77" s="27" t="n">
        <v>74</v>
      </c>
      <c r="B77" s="29"/>
      <c r="C77" s="29"/>
      <c r="D77" s="29"/>
      <c r="E77" s="29"/>
      <c r="F77" s="29"/>
      <c r="G77" s="29"/>
      <c r="H77" s="29"/>
      <c r="I77" s="30"/>
      <c r="J77" s="30"/>
      <c r="K77" s="28"/>
      <c r="L77" s="29"/>
      <c r="M77" s="29"/>
      <c r="N77" s="29"/>
    </row>
    <row r="78" customFormat="false" ht="15" hidden="false" customHeight="false" outlineLevel="0" collapsed="false">
      <c r="A78" s="27" t="n">
        <v>75</v>
      </c>
      <c r="B78" s="29"/>
      <c r="C78" s="29"/>
      <c r="D78" s="29"/>
      <c r="E78" s="29"/>
      <c r="F78" s="29"/>
      <c r="G78" s="29"/>
      <c r="H78" s="29"/>
      <c r="I78" s="30"/>
      <c r="J78" s="30"/>
      <c r="K78" s="28"/>
      <c r="L78" s="29"/>
      <c r="M78" s="29"/>
      <c r="N78" s="29"/>
    </row>
    <row r="79" customFormat="false" ht="15" hidden="false" customHeight="false" outlineLevel="0" collapsed="false">
      <c r="A79" s="27" t="n">
        <v>76</v>
      </c>
      <c r="B79" s="29"/>
      <c r="C79" s="29"/>
      <c r="D79" s="29"/>
      <c r="E79" s="29"/>
      <c r="F79" s="29"/>
      <c r="G79" s="29"/>
      <c r="H79" s="29"/>
      <c r="I79" s="30"/>
      <c r="J79" s="30"/>
      <c r="K79" s="28"/>
      <c r="L79" s="29"/>
      <c r="M79" s="29"/>
      <c r="N79" s="29"/>
    </row>
    <row r="80" customFormat="false" ht="15" hidden="false" customHeight="false" outlineLevel="0" collapsed="false">
      <c r="A80" s="27" t="n">
        <v>77</v>
      </c>
      <c r="B80" s="29"/>
      <c r="C80" s="29"/>
      <c r="D80" s="29"/>
      <c r="E80" s="29"/>
      <c r="F80" s="29"/>
      <c r="G80" s="29"/>
      <c r="H80" s="29"/>
      <c r="I80" s="30"/>
      <c r="J80" s="30"/>
      <c r="K80" s="28"/>
      <c r="L80" s="29"/>
      <c r="M80" s="29"/>
      <c r="N80" s="29"/>
    </row>
    <row r="81" customFormat="false" ht="15" hidden="false" customHeight="false" outlineLevel="0" collapsed="false">
      <c r="A81" s="27" t="n">
        <v>78</v>
      </c>
      <c r="B81" s="29"/>
      <c r="C81" s="29"/>
      <c r="D81" s="29"/>
      <c r="E81" s="29"/>
      <c r="F81" s="29"/>
      <c r="G81" s="29"/>
      <c r="H81" s="29"/>
      <c r="I81" s="30"/>
      <c r="J81" s="30"/>
      <c r="K81" s="28"/>
      <c r="L81" s="29"/>
      <c r="M81" s="29"/>
      <c r="N81" s="29"/>
    </row>
    <row r="82" customFormat="false" ht="15" hidden="false" customHeight="false" outlineLevel="0" collapsed="false">
      <c r="A82" s="27" t="n">
        <v>79</v>
      </c>
      <c r="B82" s="29"/>
      <c r="C82" s="29"/>
      <c r="D82" s="29"/>
      <c r="E82" s="29"/>
      <c r="F82" s="29"/>
      <c r="G82" s="29"/>
      <c r="H82" s="29"/>
      <c r="I82" s="30"/>
      <c r="J82" s="30"/>
      <c r="K82" s="28"/>
      <c r="L82" s="29"/>
      <c r="M82" s="29"/>
      <c r="N82" s="29"/>
    </row>
    <row r="83" customFormat="false" ht="15" hidden="false" customHeight="false" outlineLevel="0" collapsed="false">
      <c r="A83" s="27" t="n">
        <v>80</v>
      </c>
      <c r="B83" s="29"/>
      <c r="C83" s="29"/>
      <c r="D83" s="29"/>
      <c r="E83" s="29"/>
      <c r="F83" s="29"/>
      <c r="G83" s="29"/>
      <c r="H83" s="29"/>
      <c r="I83" s="30"/>
      <c r="J83" s="30"/>
      <c r="K83" s="28"/>
      <c r="L83" s="29"/>
      <c r="M83" s="29"/>
      <c r="N83" s="29"/>
    </row>
    <row r="84" customFormat="false" ht="15" hidden="false" customHeight="false" outlineLevel="0" collapsed="false">
      <c r="A84" s="27" t="n">
        <v>81</v>
      </c>
      <c r="B84" s="29"/>
      <c r="C84" s="29"/>
      <c r="D84" s="29"/>
      <c r="E84" s="29"/>
      <c r="F84" s="29"/>
      <c r="G84" s="29"/>
      <c r="H84" s="29"/>
      <c r="I84" s="30"/>
      <c r="J84" s="30"/>
      <c r="K84" s="28"/>
      <c r="L84" s="29"/>
      <c r="M84" s="29"/>
      <c r="N84" s="29"/>
    </row>
    <row r="85" customFormat="false" ht="15" hidden="false" customHeight="false" outlineLevel="0" collapsed="false">
      <c r="A85" s="27" t="n">
        <v>82</v>
      </c>
      <c r="B85" s="29"/>
      <c r="C85" s="29"/>
      <c r="D85" s="29"/>
      <c r="E85" s="29"/>
      <c r="F85" s="29"/>
      <c r="G85" s="29"/>
      <c r="H85" s="29"/>
      <c r="I85" s="30"/>
      <c r="J85" s="30"/>
      <c r="K85" s="28"/>
      <c r="L85" s="29"/>
      <c r="M85" s="29"/>
      <c r="N85" s="29"/>
    </row>
    <row r="86" customFormat="false" ht="15" hidden="false" customHeight="false" outlineLevel="0" collapsed="false">
      <c r="A86" s="27" t="n">
        <v>83</v>
      </c>
      <c r="B86" s="29"/>
      <c r="C86" s="29"/>
      <c r="D86" s="29"/>
      <c r="E86" s="29"/>
      <c r="F86" s="29"/>
      <c r="G86" s="29"/>
      <c r="H86" s="29"/>
      <c r="I86" s="30"/>
      <c r="J86" s="30"/>
      <c r="K86" s="28"/>
      <c r="L86" s="29"/>
      <c r="M86" s="29"/>
      <c r="N86" s="29"/>
    </row>
    <row r="87" customFormat="false" ht="15" hidden="false" customHeight="false" outlineLevel="0" collapsed="false">
      <c r="A87" s="27" t="n">
        <v>84</v>
      </c>
      <c r="B87" s="29"/>
      <c r="C87" s="29"/>
      <c r="D87" s="29"/>
      <c r="E87" s="29"/>
      <c r="F87" s="29"/>
      <c r="G87" s="29"/>
      <c r="H87" s="29"/>
      <c r="I87" s="30"/>
      <c r="J87" s="30"/>
      <c r="K87" s="28"/>
      <c r="L87" s="29"/>
      <c r="M87" s="29"/>
      <c r="N87" s="29"/>
    </row>
    <row r="88" customFormat="false" ht="15" hidden="false" customHeight="false" outlineLevel="0" collapsed="false">
      <c r="A88" s="27" t="n">
        <v>85</v>
      </c>
      <c r="B88" s="29"/>
      <c r="C88" s="29"/>
      <c r="D88" s="29"/>
      <c r="E88" s="29"/>
      <c r="F88" s="29"/>
      <c r="G88" s="29"/>
      <c r="H88" s="29"/>
      <c r="I88" s="30"/>
      <c r="J88" s="30"/>
      <c r="K88" s="28"/>
      <c r="L88" s="29"/>
      <c r="M88" s="29"/>
      <c r="N88" s="29"/>
    </row>
    <row r="89" customFormat="false" ht="15" hidden="false" customHeight="false" outlineLevel="0" collapsed="false">
      <c r="A89" s="27" t="n">
        <v>86</v>
      </c>
      <c r="B89" s="29"/>
      <c r="C89" s="29"/>
      <c r="D89" s="29"/>
      <c r="E89" s="29"/>
      <c r="F89" s="29"/>
      <c r="G89" s="29"/>
      <c r="H89" s="29"/>
      <c r="I89" s="30"/>
      <c r="J89" s="30"/>
      <c r="K89" s="28"/>
      <c r="L89" s="29"/>
      <c r="M89" s="29"/>
      <c r="N89" s="29"/>
    </row>
    <row r="90" customFormat="false" ht="15" hidden="false" customHeight="false" outlineLevel="0" collapsed="false">
      <c r="A90" s="27" t="n">
        <v>87</v>
      </c>
      <c r="B90" s="29"/>
      <c r="C90" s="29"/>
      <c r="D90" s="29"/>
      <c r="E90" s="29"/>
      <c r="F90" s="29"/>
      <c r="G90" s="29"/>
      <c r="H90" s="29"/>
      <c r="I90" s="30"/>
      <c r="J90" s="30"/>
      <c r="K90" s="28"/>
      <c r="L90" s="29"/>
      <c r="M90" s="29"/>
      <c r="N90" s="29"/>
    </row>
    <row r="91" customFormat="false" ht="15" hidden="false" customHeight="false" outlineLevel="0" collapsed="false">
      <c r="A91" s="27" t="n">
        <v>88</v>
      </c>
      <c r="B91" s="29"/>
      <c r="C91" s="29"/>
      <c r="D91" s="29"/>
      <c r="E91" s="29"/>
      <c r="F91" s="29"/>
      <c r="G91" s="29"/>
      <c r="H91" s="29"/>
      <c r="I91" s="30"/>
      <c r="J91" s="30"/>
      <c r="K91" s="28"/>
      <c r="L91" s="29"/>
      <c r="M91" s="29"/>
      <c r="N91" s="29"/>
    </row>
    <row r="92" customFormat="false" ht="15" hidden="false" customHeight="false" outlineLevel="0" collapsed="false">
      <c r="A92" s="27" t="n">
        <v>89</v>
      </c>
      <c r="B92" s="29"/>
      <c r="C92" s="29"/>
      <c r="D92" s="29"/>
      <c r="E92" s="29"/>
      <c r="F92" s="29"/>
      <c r="G92" s="29"/>
      <c r="H92" s="29"/>
      <c r="I92" s="30"/>
      <c r="J92" s="30"/>
      <c r="K92" s="28"/>
      <c r="L92" s="29"/>
      <c r="M92" s="29"/>
      <c r="N92" s="29"/>
    </row>
    <row r="93" customFormat="false" ht="15" hidden="false" customHeight="false" outlineLevel="0" collapsed="false">
      <c r="A93" s="27" t="n">
        <v>90</v>
      </c>
      <c r="B93" s="29"/>
      <c r="C93" s="29"/>
      <c r="D93" s="29"/>
      <c r="E93" s="29"/>
      <c r="F93" s="29"/>
      <c r="G93" s="29"/>
      <c r="H93" s="29"/>
      <c r="I93" s="30"/>
      <c r="J93" s="30"/>
      <c r="K93" s="28"/>
      <c r="L93" s="29"/>
      <c r="M93" s="29"/>
      <c r="N93" s="29"/>
    </row>
    <row r="94" customFormat="false" ht="15" hidden="false" customHeight="false" outlineLevel="0" collapsed="false">
      <c r="A94" s="27" t="n">
        <v>91</v>
      </c>
      <c r="B94" s="29"/>
      <c r="C94" s="29"/>
      <c r="D94" s="29"/>
      <c r="E94" s="29"/>
      <c r="F94" s="29"/>
      <c r="G94" s="29"/>
      <c r="H94" s="29"/>
      <c r="I94" s="30"/>
      <c r="J94" s="30"/>
      <c r="K94" s="28"/>
      <c r="L94" s="29"/>
      <c r="M94" s="29"/>
      <c r="N94" s="29"/>
    </row>
    <row r="95" customFormat="false" ht="15" hidden="false" customHeight="false" outlineLevel="0" collapsed="false">
      <c r="A95" s="27" t="n">
        <v>92</v>
      </c>
      <c r="B95" s="29"/>
      <c r="C95" s="29"/>
      <c r="D95" s="29"/>
      <c r="E95" s="29"/>
      <c r="F95" s="29"/>
      <c r="G95" s="29"/>
      <c r="H95" s="29"/>
      <c r="I95" s="30"/>
      <c r="J95" s="30"/>
      <c r="K95" s="28"/>
      <c r="L95" s="29"/>
      <c r="M95" s="29"/>
      <c r="N95" s="29"/>
    </row>
    <row r="96" customFormat="false" ht="15" hidden="false" customHeight="false" outlineLevel="0" collapsed="false">
      <c r="A96" s="27" t="n">
        <v>93</v>
      </c>
      <c r="B96" s="29"/>
      <c r="C96" s="29"/>
      <c r="D96" s="29"/>
      <c r="E96" s="29"/>
      <c r="F96" s="29"/>
      <c r="G96" s="29"/>
      <c r="H96" s="29"/>
      <c r="I96" s="30"/>
      <c r="J96" s="30"/>
      <c r="K96" s="28"/>
      <c r="L96" s="29"/>
      <c r="M96" s="29"/>
      <c r="N96" s="29"/>
    </row>
    <row r="97" customFormat="false" ht="15" hidden="false" customHeight="false" outlineLevel="0" collapsed="false">
      <c r="A97" s="27" t="n">
        <v>94</v>
      </c>
      <c r="B97" s="29"/>
      <c r="C97" s="29"/>
      <c r="D97" s="29"/>
      <c r="E97" s="29"/>
      <c r="F97" s="29"/>
      <c r="G97" s="29"/>
      <c r="H97" s="29"/>
      <c r="I97" s="30"/>
      <c r="J97" s="30"/>
      <c r="K97" s="28"/>
      <c r="L97" s="29"/>
      <c r="M97" s="29"/>
      <c r="N97" s="29"/>
    </row>
    <row r="98" customFormat="false" ht="15" hidden="false" customHeight="false" outlineLevel="0" collapsed="false">
      <c r="A98" s="27" t="n">
        <v>95</v>
      </c>
      <c r="B98" s="29"/>
      <c r="C98" s="29"/>
      <c r="D98" s="29"/>
      <c r="E98" s="29"/>
      <c r="F98" s="29"/>
      <c r="G98" s="29"/>
      <c r="H98" s="29"/>
      <c r="I98" s="30"/>
      <c r="J98" s="30"/>
      <c r="K98" s="28"/>
      <c r="L98" s="29"/>
      <c r="M98" s="29"/>
      <c r="N98" s="29"/>
    </row>
    <row r="99" customFormat="false" ht="15" hidden="false" customHeight="false" outlineLevel="0" collapsed="false">
      <c r="A99" s="27" t="n">
        <v>96</v>
      </c>
      <c r="B99" s="29"/>
      <c r="C99" s="29"/>
      <c r="D99" s="29"/>
      <c r="E99" s="29"/>
      <c r="F99" s="29"/>
      <c r="G99" s="29"/>
      <c r="H99" s="29"/>
      <c r="I99" s="30"/>
      <c r="J99" s="30"/>
      <c r="K99" s="28"/>
      <c r="L99" s="29"/>
      <c r="M99" s="29"/>
      <c r="N99" s="29"/>
    </row>
    <row r="100" customFormat="false" ht="15" hidden="false" customHeight="false" outlineLevel="0" collapsed="false">
      <c r="A100" s="27" t="n">
        <v>97</v>
      </c>
      <c r="B100" s="29"/>
      <c r="C100" s="29"/>
      <c r="D100" s="29"/>
      <c r="E100" s="29"/>
      <c r="F100" s="29"/>
      <c r="G100" s="29"/>
      <c r="H100" s="29"/>
      <c r="I100" s="30"/>
      <c r="J100" s="30"/>
      <c r="K100" s="28"/>
      <c r="L100" s="29"/>
      <c r="M100" s="29"/>
      <c r="N100" s="29"/>
    </row>
    <row r="101" customFormat="false" ht="15" hidden="false" customHeight="false" outlineLevel="0" collapsed="false">
      <c r="A101" s="27" t="n">
        <v>98</v>
      </c>
      <c r="B101" s="29"/>
      <c r="C101" s="29"/>
      <c r="D101" s="29"/>
      <c r="E101" s="29"/>
      <c r="F101" s="29"/>
      <c r="G101" s="29"/>
      <c r="H101" s="29"/>
      <c r="I101" s="30"/>
      <c r="J101" s="30"/>
      <c r="K101" s="28"/>
      <c r="L101" s="29"/>
      <c r="M101" s="29"/>
      <c r="N101" s="29"/>
    </row>
    <row r="102" customFormat="false" ht="15" hidden="false" customHeight="false" outlineLevel="0" collapsed="false">
      <c r="A102" s="27" t="n">
        <v>99</v>
      </c>
      <c r="B102" s="29"/>
      <c r="C102" s="29"/>
      <c r="D102" s="29"/>
      <c r="E102" s="29"/>
      <c r="F102" s="29"/>
      <c r="G102" s="29"/>
      <c r="H102" s="29"/>
      <c r="I102" s="30"/>
      <c r="J102" s="30"/>
      <c r="K102" s="28"/>
      <c r="L102" s="29"/>
      <c r="M102" s="29"/>
      <c r="N102" s="29"/>
    </row>
    <row r="103" customFormat="false" ht="15" hidden="false" customHeight="false" outlineLevel="0" collapsed="false">
      <c r="A103" s="27" t="n">
        <v>100</v>
      </c>
      <c r="B103" s="29"/>
      <c r="C103" s="29"/>
      <c r="D103" s="29"/>
      <c r="E103" s="29"/>
      <c r="F103" s="29"/>
      <c r="G103" s="29"/>
      <c r="H103" s="29"/>
      <c r="I103" s="30"/>
      <c r="J103" s="30"/>
      <c r="K103" s="28"/>
      <c r="L103" s="29"/>
      <c r="M103" s="29"/>
      <c r="N103" s="29"/>
    </row>
    <row r="104" customFormat="false" ht="15" hidden="false" customHeight="false" outlineLevel="0" collapsed="false">
      <c r="A104" s="27" t="n">
        <v>101</v>
      </c>
      <c r="B104" s="29"/>
      <c r="C104" s="29"/>
      <c r="D104" s="29"/>
      <c r="E104" s="29"/>
      <c r="F104" s="29"/>
      <c r="G104" s="29"/>
      <c r="H104" s="29"/>
      <c r="I104" s="30"/>
      <c r="J104" s="30"/>
      <c r="K104" s="28"/>
      <c r="L104" s="29"/>
      <c r="M104" s="29"/>
      <c r="N104" s="29"/>
    </row>
    <row r="105" customFormat="false" ht="15" hidden="false" customHeight="false" outlineLevel="0" collapsed="false">
      <c r="A105" s="27" t="n">
        <v>102</v>
      </c>
      <c r="B105" s="29"/>
      <c r="C105" s="29"/>
      <c r="D105" s="29"/>
      <c r="E105" s="29"/>
      <c r="F105" s="29"/>
      <c r="G105" s="29"/>
      <c r="H105" s="29"/>
      <c r="I105" s="30"/>
      <c r="J105" s="30"/>
      <c r="K105" s="28"/>
      <c r="L105" s="29"/>
      <c r="M105" s="29"/>
      <c r="N105" s="29"/>
    </row>
    <row r="106" customFormat="false" ht="15" hidden="false" customHeight="false" outlineLevel="0" collapsed="false">
      <c r="A106" s="27" t="n">
        <v>103</v>
      </c>
      <c r="B106" s="29"/>
      <c r="C106" s="29"/>
      <c r="D106" s="29"/>
      <c r="E106" s="29"/>
      <c r="F106" s="29"/>
      <c r="G106" s="29"/>
      <c r="H106" s="29"/>
      <c r="I106" s="30"/>
      <c r="J106" s="30"/>
      <c r="K106" s="28"/>
      <c r="L106" s="29"/>
      <c r="M106" s="29"/>
      <c r="N106" s="29"/>
    </row>
    <row r="107" customFormat="false" ht="15" hidden="false" customHeight="false" outlineLevel="0" collapsed="false">
      <c r="A107" s="27" t="n">
        <v>104</v>
      </c>
      <c r="B107" s="29"/>
      <c r="C107" s="29"/>
      <c r="D107" s="29"/>
      <c r="E107" s="29"/>
      <c r="F107" s="29"/>
      <c r="G107" s="29"/>
      <c r="H107" s="29"/>
      <c r="I107" s="30"/>
      <c r="J107" s="30"/>
      <c r="K107" s="28"/>
      <c r="L107" s="29"/>
      <c r="M107" s="29"/>
      <c r="N107" s="29"/>
    </row>
    <row r="108" customFormat="false" ht="15" hidden="false" customHeight="false" outlineLevel="0" collapsed="false">
      <c r="A108" s="27" t="n">
        <v>105</v>
      </c>
      <c r="B108" s="29"/>
      <c r="C108" s="29"/>
      <c r="D108" s="29"/>
      <c r="E108" s="29"/>
      <c r="F108" s="29"/>
      <c r="G108" s="29"/>
      <c r="H108" s="29"/>
      <c r="I108" s="30"/>
      <c r="J108" s="30"/>
      <c r="K108" s="28"/>
      <c r="L108" s="29"/>
      <c r="M108" s="29"/>
      <c r="N108" s="29"/>
    </row>
    <row r="109" customFormat="false" ht="15" hidden="false" customHeight="false" outlineLevel="0" collapsed="false">
      <c r="A109" s="27" t="n">
        <v>106</v>
      </c>
      <c r="B109" s="29"/>
      <c r="C109" s="29"/>
      <c r="D109" s="29"/>
      <c r="E109" s="29"/>
      <c r="F109" s="29"/>
      <c r="G109" s="29"/>
      <c r="H109" s="29"/>
      <c r="I109" s="30"/>
      <c r="J109" s="30"/>
      <c r="K109" s="28"/>
      <c r="L109" s="29"/>
      <c r="M109" s="29"/>
      <c r="N109" s="29"/>
    </row>
    <row r="110" customFormat="false" ht="15" hidden="false" customHeight="false" outlineLevel="0" collapsed="false">
      <c r="A110" s="27" t="n">
        <v>107</v>
      </c>
      <c r="B110" s="29"/>
      <c r="C110" s="29"/>
      <c r="D110" s="29"/>
      <c r="E110" s="29"/>
      <c r="F110" s="29"/>
      <c r="G110" s="29"/>
      <c r="H110" s="29"/>
      <c r="I110" s="30"/>
      <c r="J110" s="30"/>
      <c r="K110" s="28"/>
      <c r="L110" s="29"/>
      <c r="M110" s="29"/>
      <c r="N110" s="29"/>
    </row>
    <row r="111" customFormat="false" ht="15" hidden="false" customHeight="false" outlineLevel="0" collapsed="false">
      <c r="A111" s="27" t="n">
        <v>108</v>
      </c>
      <c r="B111" s="29"/>
      <c r="C111" s="29"/>
      <c r="D111" s="29"/>
      <c r="E111" s="29"/>
      <c r="F111" s="29"/>
      <c r="G111" s="29"/>
      <c r="H111" s="29"/>
      <c r="I111" s="30"/>
      <c r="J111" s="30"/>
      <c r="K111" s="28"/>
      <c r="L111" s="29"/>
      <c r="M111" s="29"/>
      <c r="N111" s="29"/>
    </row>
    <row r="112" customFormat="false" ht="15" hidden="false" customHeight="false" outlineLevel="0" collapsed="false">
      <c r="A112" s="27" t="n">
        <v>109</v>
      </c>
      <c r="B112" s="29"/>
      <c r="C112" s="29"/>
      <c r="D112" s="29"/>
      <c r="E112" s="29"/>
      <c r="F112" s="29"/>
      <c r="G112" s="29"/>
      <c r="H112" s="29"/>
      <c r="I112" s="30"/>
      <c r="J112" s="30"/>
      <c r="K112" s="28"/>
      <c r="L112" s="29"/>
      <c r="M112" s="29"/>
      <c r="N112" s="29"/>
    </row>
    <row r="113" customFormat="false" ht="15" hidden="false" customHeight="false" outlineLevel="0" collapsed="false">
      <c r="A113" s="27" t="n">
        <v>110</v>
      </c>
      <c r="B113" s="29"/>
      <c r="C113" s="29"/>
      <c r="D113" s="29"/>
      <c r="E113" s="29"/>
      <c r="F113" s="29"/>
      <c r="G113" s="29"/>
      <c r="H113" s="29"/>
      <c r="I113" s="30"/>
      <c r="J113" s="30"/>
      <c r="K113" s="28"/>
      <c r="L113" s="29"/>
      <c r="M113" s="29"/>
      <c r="N113" s="29"/>
    </row>
    <row r="114" customFormat="false" ht="15" hidden="false" customHeight="false" outlineLevel="0" collapsed="false">
      <c r="A114" s="27" t="n">
        <v>111</v>
      </c>
      <c r="B114" s="29"/>
      <c r="C114" s="29"/>
      <c r="D114" s="29"/>
      <c r="E114" s="29"/>
      <c r="F114" s="29"/>
      <c r="G114" s="29"/>
      <c r="H114" s="29"/>
      <c r="I114" s="30"/>
      <c r="J114" s="30"/>
      <c r="K114" s="28"/>
      <c r="L114" s="29"/>
      <c r="M114" s="29"/>
      <c r="N114" s="29"/>
    </row>
    <row r="115" customFormat="false" ht="15" hidden="false" customHeight="false" outlineLevel="0" collapsed="false">
      <c r="A115" s="27" t="n">
        <v>112</v>
      </c>
      <c r="B115" s="29"/>
      <c r="C115" s="29"/>
      <c r="D115" s="29"/>
      <c r="E115" s="29"/>
      <c r="F115" s="29"/>
      <c r="G115" s="29"/>
      <c r="H115" s="29"/>
      <c r="I115" s="30"/>
      <c r="J115" s="30"/>
      <c r="K115" s="28"/>
      <c r="L115" s="29"/>
      <c r="M115" s="29"/>
      <c r="N115" s="29"/>
    </row>
    <row r="116" customFormat="false" ht="15" hidden="false" customHeight="false" outlineLevel="0" collapsed="false">
      <c r="A116" s="27" t="n">
        <v>113</v>
      </c>
      <c r="B116" s="29"/>
      <c r="C116" s="29"/>
      <c r="D116" s="29"/>
      <c r="E116" s="29"/>
      <c r="F116" s="29"/>
      <c r="G116" s="29"/>
      <c r="H116" s="29"/>
      <c r="I116" s="30"/>
      <c r="J116" s="30"/>
      <c r="K116" s="28"/>
      <c r="L116" s="29"/>
      <c r="M116" s="29"/>
      <c r="N116" s="29"/>
    </row>
    <row r="117" customFormat="false" ht="15" hidden="false" customHeight="false" outlineLevel="0" collapsed="false">
      <c r="A117" s="27" t="n">
        <v>114</v>
      </c>
      <c r="B117" s="29"/>
      <c r="C117" s="29"/>
      <c r="D117" s="29"/>
      <c r="E117" s="29"/>
      <c r="F117" s="29"/>
      <c r="G117" s="29"/>
      <c r="H117" s="29"/>
      <c r="I117" s="30"/>
      <c r="J117" s="30"/>
      <c r="K117" s="28"/>
      <c r="L117" s="29"/>
      <c r="M117" s="29"/>
      <c r="N117" s="29"/>
    </row>
    <row r="118" customFormat="false" ht="15" hidden="false" customHeight="false" outlineLevel="0" collapsed="false">
      <c r="A118" s="27" t="n">
        <v>115</v>
      </c>
      <c r="B118" s="29"/>
      <c r="C118" s="29"/>
      <c r="D118" s="29"/>
      <c r="E118" s="29"/>
      <c r="F118" s="29"/>
      <c r="G118" s="29"/>
      <c r="H118" s="29"/>
      <c r="I118" s="30"/>
      <c r="J118" s="30"/>
      <c r="K118" s="28"/>
      <c r="L118" s="29"/>
      <c r="M118" s="29"/>
      <c r="N118" s="29"/>
    </row>
    <row r="119" customFormat="false" ht="15" hidden="false" customHeight="false" outlineLevel="0" collapsed="false">
      <c r="A119" s="27" t="n">
        <v>116</v>
      </c>
      <c r="B119" s="29"/>
      <c r="C119" s="29"/>
      <c r="D119" s="29"/>
      <c r="E119" s="29"/>
      <c r="F119" s="29"/>
      <c r="G119" s="29"/>
      <c r="H119" s="29"/>
      <c r="I119" s="30"/>
      <c r="J119" s="30"/>
      <c r="K119" s="28"/>
      <c r="L119" s="29"/>
      <c r="M119" s="29"/>
      <c r="N119" s="29"/>
    </row>
    <row r="120" customFormat="false" ht="15" hidden="false" customHeight="false" outlineLevel="0" collapsed="false">
      <c r="A120" s="27" t="n">
        <v>117</v>
      </c>
      <c r="B120" s="29"/>
      <c r="C120" s="29"/>
      <c r="D120" s="29"/>
      <c r="E120" s="29"/>
      <c r="F120" s="29"/>
      <c r="G120" s="29"/>
      <c r="H120" s="29"/>
      <c r="I120" s="30"/>
      <c r="J120" s="30"/>
      <c r="K120" s="28"/>
      <c r="L120" s="29"/>
      <c r="M120" s="29"/>
      <c r="N120" s="29"/>
    </row>
    <row r="121" customFormat="false" ht="15" hidden="false" customHeight="false" outlineLevel="0" collapsed="false">
      <c r="A121" s="27" t="n">
        <v>118</v>
      </c>
      <c r="B121" s="29"/>
      <c r="C121" s="29"/>
      <c r="D121" s="29"/>
      <c r="E121" s="29"/>
      <c r="F121" s="29"/>
      <c r="G121" s="29"/>
      <c r="H121" s="29"/>
      <c r="I121" s="30"/>
      <c r="J121" s="30"/>
      <c r="K121" s="28"/>
      <c r="L121" s="29"/>
      <c r="M121" s="29"/>
      <c r="N121" s="29"/>
    </row>
    <row r="122" customFormat="false" ht="15" hidden="false" customHeight="false" outlineLevel="0" collapsed="false">
      <c r="A122" s="27" t="n">
        <v>119</v>
      </c>
      <c r="B122" s="29"/>
      <c r="C122" s="29"/>
      <c r="D122" s="29"/>
      <c r="E122" s="29"/>
      <c r="F122" s="29"/>
      <c r="G122" s="29"/>
      <c r="H122" s="29"/>
      <c r="I122" s="30"/>
      <c r="J122" s="30"/>
      <c r="K122" s="28"/>
      <c r="L122" s="29"/>
      <c r="M122" s="29"/>
      <c r="N122" s="29"/>
    </row>
    <row r="123" customFormat="false" ht="15" hidden="false" customHeight="false" outlineLevel="0" collapsed="false">
      <c r="A123" s="27" t="n">
        <v>120</v>
      </c>
      <c r="B123" s="29"/>
      <c r="C123" s="29"/>
      <c r="D123" s="29"/>
      <c r="E123" s="29"/>
      <c r="F123" s="29"/>
      <c r="G123" s="29"/>
      <c r="H123" s="29"/>
      <c r="I123" s="30"/>
      <c r="J123" s="30"/>
      <c r="K123" s="28"/>
      <c r="L123" s="29"/>
      <c r="M123" s="29"/>
      <c r="N123" s="29"/>
    </row>
    <row r="124" customFormat="false" ht="15" hidden="false" customHeight="false" outlineLevel="0" collapsed="false">
      <c r="A124" s="27" t="n">
        <v>121</v>
      </c>
      <c r="B124" s="29"/>
      <c r="C124" s="29"/>
      <c r="D124" s="29"/>
      <c r="E124" s="29"/>
      <c r="F124" s="29"/>
      <c r="G124" s="29"/>
      <c r="H124" s="29"/>
      <c r="I124" s="30"/>
      <c r="J124" s="30"/>
      <c r="K124" s="28"/>
      <c r="L124" s="29"/>
      <c r="M124" s="29"/>
      <c r="N124" s="29"/>
    </row>
    <row r="125" customFormat="false" ht="15" hidden="false" customHeight="false" outlineLevel="0" collapsed="false">
      <c r="A125" s="27" t="n">
        <v>122</v>
      </c>
      <c r="B125" s="29"/>
      <c r="C125" s="29"/>
      <c r="D125" s="29"/>
      <c r="E125" s="29"/>
      <c r="F125" s="29"/>
      <c r="G125" s="29"/>
      <c r="H125" s="29"/>
      <c r="I125" s="30"/>
      <c r="J125" s="30"/>
      <c r="K125" s="28"/>
      <c r="L125" s="29"/>
      <c r="M125" s="29"/>
      <c r="N125" s="29"/>
    </row>
    <row r="126" customFormat="false" ht="15" hidden="false" customHeight="false" outlineLevel="0" collapsed="false">
      <c r="A126" s="27" t="n">
        <v>123</v>
      </c>
      <c r="B126" s="29"/>
      <c r="C126" s="29"/>
      <c r="D126" s="29"/>
      <c r="E126" s="29"/>
      <c r="F126" s="29"/>
      <c r="G126" s="29"/>
      <c r="H126" s="29"/>
      <c r="I126" s="30"/>
      <c r="J126" s="30"/>
      <c r="K126" s="28"/>
      <c r="L126" s="29"/>
      <c r="M126" s="29"/>
      <c r="N126" s="29"/>
    </row>
    <row r="127" customFormat="false" ht="15" hidden="false" customHeight="false" outlineLevel="0" collapsed="false">
      <c r="A127" s="27" t="n">
        <v>124</v>
      </c>
      <c r="B127" s="29"/>
      <c r="C127" s="29"/>
      <c r="D127" s="29"/>
      <c r="E127" s="29"/>
      <c r="F127" s="29"/>
      <c r="G127" s="29"/>
      <c r="H127" s="29"/>
      <c r="I127" s="30"/>
      <c r="J127" s="30"/>
      <c r="K127" s="28"/>
      <c r="L127" s="29"/>
      <c r="M127" s="29"/>
      <c r="N127" s="29"/>
    </row>
    <row r="128" customFormat="false" ht="15" hidden="false" customHeight="false" outlineLevel="0" collapsed="false">
      <c r="A128" s="27" t="n">
        <v>125</v>
      </c>
      <c r="B128" s="29"/>
      <c r="C128" s="29"/>
      <c r="D128" s="29"/>
      <c r="E128" s="29"/>
      <c r="F128" s="29"/>
      <c r="G128" s="29"/>
      <c r="H128" s="29"/>
      <c r="I128" s="30"/>
      <c r="J128" s="30"/>
      <c r="K128" s="28"/>
      <c r="L128" s="29"/>
      <c r="M128" s="29"/>
      <c r="N128" s="29"/>
    </row>
    <row r="129" customFormat="false" ht="15" hidden="false" customHeight="false" outlineLevel="0" collapsed="false">
      <c r="A129" s="27" t="n">
        <v>126</v>
      </c>
      <c r="B129" s="29"/>
      <c r="C129" s="29"/>
      <c r="D129" s="29"/>
      <c r="E129" s="29"/>
      <c r="F129" s="29"/>
      <c r="G129" s="29"/>
      <c r="H129" s="29"/>
      <c r="I129" s="30"/>
      <c r="J129" s="30"/>
      <c r="K129" s="28"/>
      <c r="L129" s="29"/>
      <c r="M129" s="29"/>
      <c r="N129" s="29"/>
    </row>
    <row r="130" customFormat="false" ht="15" hidden="false" customHeight="false" outlineLevel="0" collapsed="false">
      <c r="A130" s="27" t="n">
        <v>127</v>
      </c>
      <c r="B130" s="29"/>
      <c r="C130" s="29"/>
      <c r="D130" s="29"/>
      <c r="E130" s="29"/>
      <c r="F130" s="29"/>
      <c r="G130" s="29"/>
      <c r="H130" s="29"/>
      <c r="I130" s="30"/>
      <c r="J130" s="30"/>
      <c r="K130" s="28"/>
      <c r="L130" s="29"/>
      <c r="M130" s="29"/>
      <c r="N130" s="29"/>
    </row>
    <row r="131" customFormat="false" ht="15" hidden="false" customHeight="false" outlineLevel="0" collapsed="false">
      <c r="A131" s="27" t="n">
        <v>128</v>
      </c>
      <c r="B131" s="29"/>
      <c r="C131" s="29"/>
      <c r="D131" s="29"/>
      <c r="E131" s="29"/>
      <c r="F131" s="29"/>
      <c r="G131" s="29"/>
      <c r="H131" s="29"/>
      <c r="I131" s="30"/>
      <c r="J131" s="30"/>
      <c r="K131" s="28"/>
      <c r="L131" s="29"/>
      <c r="M131" s="29"/>
      <c r="N131" s="29"/>
    </row>
    <row r="132" customFormat="false" ht="15" hidden="false" customHeight="false" outlineLevel="0" collapsed="false">
      <c r="A132" s="27" t="n">
        <v>129</v>
      </c>
      <c r="B132" s="29"/>
      <c r="C132" s="29"/>
      <c r="D132" s="29"/>
      <c r="E132" s="29"/>
      <c r="F132" s="29"/>
      <c r="G132" s="29"/>
      <c r="H132" s="29"/>
      <c r="I132" s="30"/>
      <c r="J132" s="30"/>
      <c r="K132" s="28"/>
      <c r="L132" s="29"/>
      <c r="M132" s="29"/>
      <c r="N132" s="29"/>
    </row>
    <row r="133" customFormat="false" ht="15" hidden="false" customHeight="false" outlineLevel="0" collapsed="false">
      <c r="A133" s="27" t="n">
        <v>130</v>
      </c>
      <c r="B133" s="29"/>
      <c r="C133" s="29"/>
      <c r="D133" s="29"/>
      <c r="E133" s="29"/>
      <c r="F133" s="29"/>
      <c r="G133" s="29"/>
      <c r="H133" s="29"/>
      <c r="I133" s="30"/>
      <c r="J133" s="30"/>
      <c r="K133" s="28"/>
      <c r="L133" s="29"/>
      <c r="M133" s="29"/>
      <c r="N133" s="29"/>
    </row>
    <row r="134" customFormat="false" ht="15" hidden="false" customHeight="false" outlineLevel="0" collapsed="false">
      <c r="A134" s="27" t="n">
        <v>131</v>
      </c>
      <c r="B134" s="29"/>
      <c r="C134" s="29"/>
      <c r="D134" s="29"/>
      <c r="E134" s="29"/>
      <c r="F134" s="29"/>
      <c r="G134" s="29"/>
      <c r="H134" s="29"/>
      <c r="I134" s="30"/>
      <c r="J134" s="30"/>
      <c r="K134" s="28"/>
      <c r="L134" s="29"/>
      <c r="M134" s="29"/>
      <c r="N134" s="29"/>
    </row>
    <row r="135" customFormat="false" ht="15" hidden="false" customHeight="false" outlineLevel="0" collapsed="false">
      <c r="A135" s="27" t="n">
        <v>132</v>
      </c>
      <c r="B135" s="29"/>
      <c r="C135" s="29"/>
      <c r="D135" s="29"/>
      <c r="E135" s="29"/>
      <c r="F135" s="29"/>
      <c r="G135" s="29"/>
      <c r="H135" s="29"/>
      <c r="I135" s="30"/>
      <c r="J135" s="30"/>
      <c r="K135" s="28"/>
      <c r="L135" s="29"/>
      <c r="M135" s="29"/>
      <c r="N135" s="29"/>
    </row>
    <row r="136" customFormat="false" ht="15" hidden="false" customHeight="false" outlineLevel="0" collapsed="false">
      <c r="A136" s="27" t="n">
        <v>133</v>
      </c>
      <c r="B136" s="29"/>
      <c r="C136" s="29"/>
      <c r="D136" s="29"/>
      <c r="E136" s="29"/>
      <c r="F136" s="29"/>
      <c r="G136" s="29"/>
      <c r="H136" s="29"/>
      <c r="I136" s="30"/>
      <c r="J136" s="30"/>
      <c r="K136" s="28"/>
      <c r="L136" s="29"/>
      <c r="M136" s="29"/>
      <c r="N136" s="29"/>
    </row>
    <row r="137" customFormat="false" ht="15" hidden="false" customHeight="false" outlineLevel="0" collapsed="false">
      <c r="A137" s="27" t="n">
        <v>134</v>
      </c>
      <c r="B137" s="29"/>
      <c r="C137" s="29"/>
      <c r="D137" s="29"/>
      <c r="E137" s="29"/>
      <c r="F137" s="29"/>
      <c r="G137" s="29"/>
      <c r="H137" s="29"/>
      <c r="I137" s="30"/>
      <c r="J137" s="30"/>
      <c r="K137" s="28"/>
      <c r="L137" s="29"/>
      <c r="M137" s="29"/>
      <c r="N137" s="29"/>
    </row>
    <row r="138" customFormat="false" ht="15" hidden="false" customHeight="false" outlineLevel="0" collapsed="false">
      <c r="A138" s="27" t="n">
        <v>135</v>
      </c>
      <c r="B138" s="29"/>
      <c r="C138" s="29"/>
      <c r="D138" s="29"/>
      <c r="E138" s="29"/>
      <c r="F138" s="29"/>
      <c r="G138" s="29"/>
      <c r="H138" s="29"/>
      <c r="I138" s="30"/>
      <c r="J138" s="30"/>
      <c r="K138" s="28"/>
      <c r="L138" s="29"/>
      <c r="M138" s="29"/>
      <c r="N138" s="29"/>
    </row>
    <row r="139" customFormat="false" ht="15" hidden="false" customHeight="false" outlineLevel="0" collapsed="false">
      <c r="A139" s="27" t="n">
        <v>136</v>
      </c>
      <c r="B139" s="29"/>
      <c r="C139" s="29"/>
      <c r="D139" s="29"/>
      <c r="E139" s="29"/>
      <c r="F139" s="29"/>
      <c r="G139" s="29"/>
      <c r="H139" s="29"/>
      <c r="I139" s="30"/>
      <c r="J139" s="30"/>
      <c r="K139" s="28"/>
      <c r="L139" s="29"/>
      <c r="M139" s="29"/>
      <c r="N139" s="29"/>
    </row>
    <row r="140" customFormat="false" ht="15" hidden="false" customHeight="false" outlineLevel="0" collapsed="false">
      <c r="A140" s="27" t="n">
        <v>137</v>
      </c>
      <c r="B140" s="29"/>
      <c r="C140" s="29"/>
      <c r="D140" s="29"/>
      <c r="E140" s="29"/>
      <c r="F140" s="29"/>
      <c r="G140" s="29"/>
      <c r="H140" s="29"/>
      <c r="I140" s="30"/>
      <c r="J140" s="30"/>
      <c r="K140" s="28"/>
      <c r="L140" s="29"/>
      <c r="M140" s="29"/>
      <c r="N140" s="29"/>
    </row>
    <row r="141" customFormat="false" ht="15" hidden="false" customHeight="false" outlineLevel="0" collapsed="false">
      <c r="A141" s="27" t="n">
        <v>138</v>
      </c>
      <c r="B141" s="29"/>
      <c r="C141" s="29"/>
      <c r="D141" s="29"/>
      <c r="E141" s="29"/>
      <c r="F141" s="29"/>
      <c r="G141" s="29"/>
      <c r="H141" s="29"/>
      <c r="I141" s="30"/>
      <c r="J141" s="30"/>
      <c r="K141" s="28"/>
      <c r="L141" s="29"/>
      <c r="M141" s="29"/>
      <c r="N141" s="29"/>
    </row>
    <row r="142" customFormat="false" ht="15" hidden="false" customHeight="false" outlineLevel="0" collapsed="false">
      <c r="A142" s="27" t="n">
        <v>139</v>
      </c>
      <c r="B142" s="29"/>
      <c r="C142" s="29"/>
      <c r="D142" s="29"/>
      <c r="E142" s="29"/>
      <c r="F142" s="29"/>
      <c r="G142" s="29"/>
      <c r="H142" s="29"/>
      <c r="I142" s="30"/>
      <c r="J142" s="30"/>
      <c r="K142" s="28"/>
      <c r="L142" s="29"/>
      <c r="M142" s="29"/>
      <c r="N142" s="29"/>
    </row>
    <row r="143" customFormat="false" ht="15" hidden="false" customHeight="false" outlineLevel="0" collapsed="false">
      <c r="A143" s="27" t="n">
        <v>140</v>
      </c>
      <c r="B143" s="29"/>
      <c r="C143" s="29"/>
      <c r="D143" s="29"/>
      <c r="E143" s="29"/>
      <c r="F143" s="29"/>
      <c r="G143" s="29"/>
      <c r="H143" s="29"/>
      <c r="I143" s="30"/>
      <c r="J143" s="30"/>
      <c r="K143" s="28"/>
      <c r="L143" s="29"/>
      <c r="M143" s="29"/>
      <c r="N143" s="29"/>
    </row>
    <row r="144" customFormat="false" ht="15" hidden="false" customHeight="false" outlineLevel="0" collapsed="false">
      <c r="A144" s="27" t="n">
        <v>141</v>
      </c>
      <c r="B144" s="29"/>
      <c r="C144" s="29"/>
      <c r="D144" s="29"/>
      <c r="E144" s="29"/>
      <c r="F144" s="29"/>
      <c r="G144" s="29"/>
      <c r="H144" s="29"/>
      <c r="I144" s="30"/>
      <c r="J144" s="30"/>
      <c r="K144" s="28"/>
      <c r="L144" s="29"/>
      <c r="M144" s="29"/>
      <c r="N144" s="29"/>
    </row>
    <row r="145" customFormat="false" ht="15" hidden="false" customHeight="false" outlineLevel="0" collapsed="false">
      <c r="A145" s="27" t="n">
        <v>142</v>
      </c>
      <c r="B145" s="29"/>
      <c r="C145" s="29"/>
      <c r="D145" s="29"/>
      <c r="E145" s="29"/>
      <c r="F145" s="29"/>
      <c r="G145" s="29"/>
      <c r="H145" s="29"/>
      <c r="I145" s="30"/>
      <c r="J145" s="30"/>
      <c r="K145" s="28"/>
      <c r="L145" s="29"/>
      <c r="M145" s="29"/>
      <c r="N145" s="29"/>
    </row>
    <row r="146" customFormat="false" ht="15" hidden="false" customHeight="false" outlineLevel="0" collapsed="false">
      <c r="A146" s="27" t="n">
        <v>143</v>
      </c>
      <c r="B146" s="29"/>
      <c r="C146" s="29"/>
      <c r="D146" s="29"/>
      <c r="E146" s="29"/>
      <c r="F146" s="29"/>
      <c r="G146" s="29"/>
      <c r="H146" s="29"/>
      <c r="I146" s="30"/>
      <c r="J146" s="30"/>
      <c r="K146" s="28"/>
      <c r="L146" s="29"/>
      <c r="M146" s="29"/>
      <c r="N146" s="29"/>
    </row>
    <row r="147" customFormat="false" ht="15" hidden="false" customHeight="false" outlineLevel="0" collapsed="false">
      <c r="A147" s="27" t="n">
        <v>144</v>
      </c>
      <c r="B147" s="29"/>
      <c r="C147" s="29"/>
      <c r="D147" s="29"/>
      <c r="E147" s="29"/>
      <c r="F147" s="29"/>
      <c r="G147" s="29"/>
      <c r="H147" s="29"/>
      <c r="I147" s="30"/>
      <c r="J147" s="30"/>
      <c r="K147" s="28"/>
      <c r="L147" s="29"/>
      <c r="M147" s="29"/>
      <c r="N147" s="29"/>
    </row>
    <row r="148" customFormat="false" ht="15" hidden="false" customHeight="false" outlineLevel="0" collapsed="false">
      <c r="A148" s="27" t="n">
        <v>145</v>
      </c>
      <c r="B148" s="29"/>
      <c r="C148" s="29"/>
      <c r="D148" s="29"/>
      <c r="E148" s="29"/>
      <c r="F148" s="29"/>
      <c r="G148" s="29"/>
      <c r="H148" s="29"/>
      <c r="I148" s="30"/>
      <c r="J148" s="30"/>
      <c r="K148" s="28"/>
      <c r="L148" s="29"/>
      <c r="M148" s="29"/>
      <c r="N148" s="29"/>
    </row>
    <row r="149" customFormat="false" ht="15" hidden="false" customHeight="false" outlineLevel="0" collapsed="false">
      <c r="A149" s="27" t="n">
        <v>146</v>
      </c>
      <c r="B149" s="29"/>
      <c r="C149" s="29"/>
      <c r="D149" s="29"/>
      <c r="E149" s="29"/>
      <c r="F149" s="29"/>
      <c r="G149" s="29"/>
      <c r="H149" s="29"/>
      <c r="I149" s="30"/>
      <c r="J149" s="30"/>
      <c r="K149" s="28"/>
      <c r="L149" s="29"/>
      <c r="M149" s="29"/>
      <c r="N149" s="29"/>
    </row>
    <row r="150" customFormat="false" ht="15" hidden="false" customHeight="false" outlineLevel="0" collapsed="false">
      <c r="A150" s="27" t="n">
        <v>147</v>
      </c>
      <c r="B150" s="29"/>
      <c r="C150" s="29"/>
      <c r="D150" s="29"/>
      <c r="E150" s="29"/>
      <c r="F150" s="29"/>
      <c r="G150" s="29"/>
      <c r="H150" s="29"/>
      <c r="I150" s="30"/>
      <c r="J150" s="30"/>
      <c r="K150" s="28"/>
      <c r="L150" s="29"/>
      <c r="M150" s="29"/>
      <c r="N150" s="29"/>
    </row>
    <row r="151" customFormat="false" ht="15" hidden="false" customHeight="false" outlineLevel="0" collapsed="false">
      <c r="A151" s="27" t="n">
        <v>148</v>
      </c>
      <c r="B151" s="29"/>
      <c r="C151" s="29"/>
      <c r="D151" s="29"/>
      <c r="E151" s="29"/>
      <c r="F151" s="29"/>
      <c r="G151" s="29"/>
      <c r="H151" s="29"/>
      <c r="I151" s="30"/>
      <c r="J151" s="30"/>
      <c r="K151" s="28"/>
      <c r="L151" s="29"/>
      <c r="M151" s="29"/>
      <c r="N151" s="29"/>
    </row>
    <row r="152" customFormat="false" ht="15" hidden="false" customHeight="false" outlineLevel="0" collapsed="false">
      <c r="A152" s="27" t="n">
        <v>149</v>
      </c>
      <c r="B152" s="29"/>
      <c r="C152" s="29"/>
      <c r="D152" s="29"/>
      <c r="E152" s="29"/>
      <c r="F152" s="29"/>
      <c r="G152" s="29"/>
      <c r="H152" s="29"/>
      <c r="I152" s="30"/>
      <c r="J152" s="30"/>
      <c r="K152" s="28"/>
      <c r="L152" s="29"/>
      <c r="M152" s="29"/>
      <c r="N152" s="29"/>
    </row>
    <row r="153" customFormat="false" ht="15" hidden="false" customHeight="false" outlineLevel="0" collapsed="false">
      <c r="A153" s="27" t="n">
        <v>150</v>
      </c>
      <c r="B153" s="29"/>
      <c r="C153" s="29"/>
      <c r="D153" s="29"/>
      <c r="E153" s="29"/>
      <c r="F153" s="29"/>
      <c r="G153" s="29"/>
      <c r="H153" s="29"/>
      <c r="I153" s="30"/>
      <c r="J153" s="30"/>
      <c r="K153" s="28"/>
      <c r="L153" s="29"/>
      <c r="M153" s="29"/>
      <c r="N153" s="29"/>
    </row>
    <row r="154" customFormat="false" ht="15" hidden="false" customHeight="false" outlineLevel="0" collapsed="false">
      <c r="A154" s="27" t="n">
        <v>151</v>
      </c>
      <c r="B154" s="29"/>
      <c r="C154" s="29"/>
      <c r="D154" s="29"/>
      <c r="E154" s="29"/>
      <c r="F154" s="29"/>
      <c r="G154" s="29"/>
      <c r="H154" s="29"/>
      <c r="I154" s="30"/>
      <c r="J154" s="30"/>
      <c r="K154" s="28"/>
      <c r="L154" s="29"/>
      <c r="M154" s="29"/>
      <c r="N154" s="29"/>
    </row>
    <row r="155" customFormat="false" ht="15" hidden="false" customHeight="false" outlineLevel="0" collapsed="false">
      <c r="A155" s="27" t="n">
        <v>152</v>
      </c>
      <c r="B155" s="29"/>
      <c r="C155" s="29"/>
      <c r="D155" s="29"/>
      <c r="E155" s="29"/>
      <c r="F155" s="29"/>
      <c r="G155" s="29"/>
      <c r="H155" s="29"/>
      <c r="I155" s="30"/>
      <c r="J155" s="30"/>
      <c r="K155" s="28"/>
      <c r="L155" s="29"/>
      <c r="M155" s="29"/>
      <c r="N155" s="29"/>
    </row>
    <row r="156" customFormat="false" ht="15" hidden="false" customHeight="false" outlineLevel="0" collapsed="false">
      <c r="A156" s="27" t="n">
        <v>153</v>
      </c>
      <c r="B156" s="29"/>
      <c r="C156" s="29"/>
      <c r="D156" s="29"/>
      <c r="E156" s="29"/>
      <c r="F156" s="29"/>
      <c r="G156" s="29"/>
      <c r="H156" s="29"/>
      <c r="I156" s="30"/>
      <c r="J156" s="30"/>
      <c r="K156" s="28"/>
      <c r="L156" s="29"/>
      <c r="M156" s="29"/>
      <c r="N156" s="29"/>
    </row>
    <row r="157" customFormat="false" ht="15" hidden="false" customHeight="false" outlineLevel="0" collapsed="false">
      <c r="A157" s="27" t="n">
        <v>154</v>
      </c>
      <c r="B157" s="29"/>
      <c r="C157" s="29"/>
      <c r="D157" s="29"/>
      <c r="E157" s="29"/>
      <c r="F157" s="29"/>
      <c r="G157" s="29"/>
      <c r="H157" s="29"/>
      <c r="I157" s="30"/>
      <c r="J157" s="30"/>
      <c r="K157" s="28"/>
      <c r="L157" s="29"/>
      <c r="M157" s="29"/>
      <c r="N157" s="29"/>
    </row>
    <row r="158" customFormat="false" ht="15" hidden="false" customHeight="false" outlineLevel="0" collapsed="false">
      <c r="A158" s="27" t="n">
        <v>155</v>
      </c>
      <c r="B158" s="29"/>
      <c r="C158" s="29"/>
      <c r="D158" s="29"/>
      <c r="E158" s="29"/>
      <c r="F158" s="29"/>
      <c r="G158" s="29"/>
      <c r="H158" s="29"/>
      <c r="I158" s="30"/>
      <c r="J158" s="30"/>
      <c r="K158" s="28"/>
      <c r="L158" s="29"/>
      <c r="M158" s="29"/>
      <c r="N158" s="29"/>
    </row>
    <row r="159" customFormat="false" ht="15" hidden="false" customHeight="false" outlineLevel="0" collapsed="false">
      <c r="A159" s="27" t="n">
        <v>156</v>
      </c>
      <c r="B159" s="29"/>
      <c r="C159" s="29"/>
      <c r="D159" s="29"/>
      <c r="E159" s="29"/>
      <c r="F159" s="29"/>
      <c r="G159" s="29"/>
      <c r="H159" s="29"/>
      <c r="I159" s="30"/>
      <c r="J159" s="30"/>
      <c r="K159" s="28"/>
      <c r="L159" s="29"/>
      <c r="M159" s="29"/>
      <c r="N159" s="29"/>
    </row>
    <row r="160" customFormat="false" ht="15" hidden="false" customHeight="false" outlineLevel="0" collapsed="false">
      <c r="A160" s="27" t="n">
        <v>157</v>
      </c>
      <c r="B160" s="29"/>
      <c r="C160" s="29"/>
      <c r="D160" s="29"/>
      <c r="E160" s="29"/>
      <c r="F160" s="29"/>
      <c r="G160" s="29"/>
      <c r="H160" s="29"/>
      <c r="I160" s="30"/>
      <c r="J160" s="30"/>
      <c r="K160" s="28"/>
      <c r="L160" s="29"/>
      <c r="M160" s="29"/>
      <c r="N160" s="29"/>
    </row>
    <row r="161" customFormat="false" ht="15" hidden="false" customHeight="false" outlineLevel="0" collapsed="false">
      <c r="A161" s="27" t="n">
        <v>158</v>
      </c>
      <c r="B161" s="29"/>
      <c r="C161" s="29"/>
      <c r="D161" s="29"/>
      <c r="E161" s="29"/>
      <c r="F161" s="29"/>
      <c r="G161" s="29"/>
      <c r="H161" s="29"/>
      <c r="I161" s="30"/>
      <c r="J161" s="30"/>
      <c r="K161" s="28"/>
      <c r="L161" s="29"/>
      <c r="M161" s="29"/>
      <c r="N161" s="29"/>
    </row>
    <row r="162" customFormat="false" ht="15" hidden="false" customHeight="false" outlineLevel="0" collapsed="false">
      <c r="A162" s="27" t="n">
        <v>159</v>
      </c>
      <c r="B162" s="29"/>
      <c r="C162" s="29"/>
      <c r="D162" s="29"/>
      <c r="E162" s="29"/>
      <c r="F162" s="29"/>
      <c r="G162" s="29"/>
      <c r="H162" s="29"/>
      <c r="I162" s="30"/>
      <c r="J162" s="30"/>
      <c r="K162" s="28"/>
      <c r="L162" s="29"/>
      <c r="M162" s="29"/>
      <c r="N162" s="29"/>
    </row>
    <row r="163" customFormat="false" ht="15" hidden="false" customHeight="false" outlineLevel="0" collapsed="false">
      <c r="A163" s="27" t="n">
        <v>160</v>
      </c>
      <c r="B163" s="29"/>
      <c r="C163" s="29"/>
      <c r="D163" s="29"/>
      <c r="E163" s="29"/>
      <c r="F163" s="29"/>
      <c r="G163" s="29"/>
      <c r="H163" s="29"/>
      <c r="I163" s="30"/>
      <c r="J163" s="30"/>
      <c r="K163" s="28"/>
      <c r="L163" s="29"/>
      <c r="M163" s="29"/>
      <c r="N163" s="29"/>
    </row>
    <row r="164" customFormat="false" ht="15" hidden="false" customHeight="false" outlineLevel="0" collapsed="false">
      <c r="A164" s="27" t="n">
        <v>161</v>
      </c>
      <c r="B164" s="29"/>
      <c r="C164" s="29"/>
      <c r="D164" s="29"/>
      <c r="E164" s="29"/>
      <c r="F164" s="29"/>
      <c r="G164" s="29"/>
      <c r="H164" s="29"/>
      <c r="I164" s="30"/>
      <c r="J164" s="30"/>
      <c r="K164" s="28"/>
      <c r="L164" s="29"/>
      <c r="M164" s="29"/>
      <c r="N164" s="29"/>
    </row>
    <row r="165" customFormat="false" ht="15" hidden="false" customHeight="false" outlineLevel="0" collapsed="false">
      <c r="A165" s="27" t="n">
        <v>162</v>
      </c>
      <c r="B165" s="29"/>
      <c r="C165" s="29"/>
      <c r="D165" s="29"/>
      <c r="E165" s="29"/>
      <c r="F165" s="29"/>
      <c r="G165" s="29"/>
      <c r="H165" s="29"/>
      <c r="I165" s="30"/>
      <c r="J165" s="30"/>
      <c r="K165" s="28"/>
      <c r="L165" s="29"/>
      <c r="M165" s="29"/>
      <c r="N165" s="29"/>
    </row>
    <row r="166" customFormat="false" ht="15" hidden="false" customHeight="false" outlineLevel="0" collapsed="false">
      <c r="A166" s="27" t="n">
        <v>163</v>
      </c>
      <c r="B166" s="29"/>
      <c r="C166" s="29"/>
      <c r="D166" s="29"/>
      <c r="E166" s="29"/>
      <c r="F166" s="29"/>
      <c r="G166" s="29"/>
      <c r="H166" s="29"/>
      <c r="I166" s="30"/>
      <c r="J166" s="30"/>
      <c r="K166" s="28"/>
      <c r="L166" s="29"/>
      <c r="M166" s="29"/>
      <c r="N166" s="29"/>
    </row>
    <row r="167" customFormat="false" ht="15" hidden="false" customHeight="false" outlineLevel="0" collapsed="false">
      <c r="A167" s="27" t="n">
        <v>164</v>
      </c>
      <c r="B167" s="29"/>
      <c r="C167" s="29"/>
      <c r="D167" s="29"/>
      <c r="E167" s="29"/>
      <c r="F167" s="29"/>
      <c r="G167" s="29"/>
      <c r="H167" s="29"/>
      <c r="I167" s="30"/>
      <c r="J167" s="30"/>
      <c r="K167" s="28"/>
      <c r="L167" s="29"/>
      <c r="M167" s="29"/>
      <c r="N167" s="29"/>
    </row>
    <row r="168" customFormat="false" ht="15" hidden="false" customHeight="false" outlineLevel="0" collapsed="false">
      <c r="A168" s="27" t="n">
        <v>165</v>
      </c>
      <c r="B168" s="29"/>
      <c r="C168" s="29"/>
      <c r="D168" s="29"/>
      <c r="E168" s="29"/>
      <c r="F168" s="29"/>
      <c r="G168" s="29"/>
      <c r="H168" s="29"/>
      <c r="I168" s="30"/>
      <c r="J168" s="30"/>
      <c r="K168" s="28"/>
      <c r="L168" s="29"/>
      <c r="M168" s="29"/>
      <c r="N168" s="29"/>
    </row>
    <row r="169" customFormat="false" ht="15" hidden="false" customHeight="false" outlineLevel="0" collapsed="false">
      <c r="A169" s="27" t="n">
        <v>166</v>
      </c>
      <c r="B169" s="29"/>
      <c r="C169" s="29"/>
      <c r="D169" s="29"/>
      <c r="E169" s="29"/>
      <c r="F169" s="29"/>
      <c r="G169" s="29"/>
      <c r="H169" s="29"/>
      <c r="I169" s="30"/>
      <c r="J169" s="30"/>
      <c r="K169" s="28"/>
      <c r="L169" s="29"/>
      <c r="M169" s="29"/>
      <c r="N169" s="29"/>
    </row>
    <row r="170" customFormat="false" ht="15" hidden="false" customHeight="false" outlineLevel="0" collapsed="false">
      <c r="A170" s="27" t="n">
        <v>167</v>
      </c>
      <c r="B170" s="29"/>
      <c r="C170" s="29"/>
      <c r="D170" s="29"/>
      <c r="E170" s="29"/>
      <c r="F170" s="29"/>
      <c r="G170" s="29"/>
      <c r="H170" s="29"/>
      <c r="I170" s="30"/>
      <c r="J170" s="30"/>
      <c r="K170" s="28"/>
      <c r="L170" s="29"/>
      <c r="M170" s="29"/>
      <c r="N170" s="29"/>
    </row>
    <row r="171" customFormat="false" ht="15" hidden="false" customHeight="false" outlineLevel="0" collapsed="false">
      <c r="A171" s="27" t="n">
        <v>168</v>
      </c>
      <c r="B171" s="29"/>
      <c r="C171" s="29"/>
      <c r="D171" s="29"/>
      <c r="E171" s="29"/>
      <c r="F171" s="29"/>
      <c r="G171" s="29"/>
      <c r="H171" s="29"/>
      <c r="I171" s="30"/>
      <c r="J171" s="30"/>
      <c r="K171" s="28"/>
      <c r="L171" s="29"/>
      <c r="M171" s="29"/>
      <c r="N171" s="29"/>
    </row>
    <row r="172" customFormat="false" ht="15" hidden="false" customHeight="false" outlineLevel="0" collapsed="false">
      <c r="A172" s="27" t="n">
        <v>169</v>
      </c>
      <c r="B172" s="29"/>
      <c r="C172" s="29"/>
      <c r="D172" s="29"/>
      <c r="E172" s="29"/>
      <c r="F172" s="29"/>
      <c r="G172" s="29"/>
      <c r="H172" s="29"/>
      <c r="I172" s="30"/>
      <c r="J172" s="30"/>
      <c r="K172" s="28"/>
      <c r="L172" s="29"/>
      <c r="M172" s="29"/>
      <c r="N172" s="29"/>
    </row>
    <row r="173" customFormat="false" ht="15" hidden="false" customHeight="false" outlineLevel="0" collapsed="false">
      <c r="A173" s="27" t="n">
        <v>170</v>
      </c>
      <c r="B173" s="29"/>
      <c r="C173" s="29"/>
      <c r="D173" s="29"/>
      <c r="E173" s="29"/>
      <c r="F173" s="29"/>
      <c r="G173" s="29"/>
      <c r="H173" s="29"/>
      <c r="I173" s="30"/>
      <c r="J173" s="30"/>
      <c r="K173" s="28"/>
      <c r="L173" s="29"/>
      <c r="M173" s="29"/>
      <c r="N173" s="29"/>
    </row>
    <row r="174" customFormat="false" ht="15" hidden="false" customHeight="false" outlineLevel="0" collapsed="false">
      <c r="A174" s="27" t="n">
        <v>171</v>
      </c>
      <c r="B174" s="29"/>
      <c r="C174" s="29"/>
      <c r="D174" s="29"/>
      <c r="E174" s="29"/>
      <c r="F174" s="29"/>
      <c r="G174" s="29"/>
      <c r="H174" s="29"/>
      <c r="I174" s="30"/>
      <c r="J174" s="30"/>
      <c r="K174" s="28"/>
      <c r="L174" s="29"/>
      <c r="M174" s="29"/>
      <c r="N174" s="29"/>
    </row>
    <row r="175" customFormat="false" ht="15" hidden="false" customHeight="false" outlineLevel="0" collapsed="false">
      <c r="A175" s="27" t="n">
        <v>172</v>
      </c>
      <c r="B175" s="29"/>
      <c r="C175" s="29"/>
      <c r="D175" s="29"/>
      <c r="E175" s="29"/>
      <c r="F175" s="29"/>
      <c r="G175" s="29"/>
      <c r="H175" s="29"/>
      <c r="I175" s="30"/>
      <c r="J175" s="30"/>
      <c r="K175" s="28"/>
      <c r="L175" s="29"/>
      <c r="M175" s="29"/>
      <c r="N175" s="29"/>
    </row>
    <row r="176" customFormat="false" ht="15" hidden="false" customHeight="false" outlineLevel="0" collapsed="false">
      <c r="A176" s="27" t="n">
        <v>173</v>
      </c>
      <c r="B176" s="29"/>
      <c r="C176" s="29"/>
      <c r="D176" s="29"/>
      <c r="E176" s="29"/>
      <c r="F176" s="29"/>
      <c r="G176" s="29"/>
      <c r="H176" s="29"/>
      <c r="I176" s="30"/>
      <c r="J176" s="30"/>
      <c r="K176" s="28"/>
      <c r="L176" s="29"/>
      <c r="M176" s="29"/>
      <c r="N176" s="29"/>
    </row>
    <row r="177" customFormat="false" ht="15" hidden="false" customHeight="false" outlineLevel="0" collapsed="false">
      <c r="A177" s="27" t="n">
        <v>174</v>
      </c>
      <c r="B177" s="29"/>
      <c r="C177" s="29"/>
      <c r="D177" s="29"/>
      <c r="E177" s="29"/>
      <c r="F177" s="29"/>
      <c r="G177" s="29"/>
      <c r="H177" s="29"/>
      <c r="I177" s="30"/>
      <c r="J177" s="30"/>
      <c r="K177" s="28"/>
      <c r="L177" s="29"/>
      <c r="M177" s="29"/>
      <c r="N177" s="29"/>
    </row>
    <row r="178" customFormat="false" ht="15" hidden="false" customHeight="false" outlineLevel="0" collapsed="false">
      <c r="A178" s="27" t="n">
        <v>175</v>
      </c>
      <c r="B178" s="29"/>
      <c r="C178" s="29"/>
      <c r="D178" s="29"/>
      <c r="E178" s="29"/>
      <c r="F178" s="29"/>
      <c r="G178" s="29"/>
      <c r="H178" s="29"/>
      <c r="I178" s="30"/>
      <c r="J178" s="30"/>
      <c r="K178" s="28"/>
      <c r="L178" s="29"/>
      <c r="M178" s="29"/>
      <c r="N178" s="29"/>
    </row>
    <row r="179" customFormat="false" ht="15" hidden="false" customHeight="false" outlineLevel="0" collapsed="false">
      <c r="A179" s="27" t="n">
        <v>176</v>
      </c>
      <c r="B179" s="29"/>
      <c r="C179" s="29"/>
      <c r="D179" s="29"/>
      <c r="E179" s="29"/>
      <c r="F179" s="29"/>
      <c r="G179" s="29"/>
      <c r="H179" s="29"/>
      <c r="I179" s="30"/>
      <c r="J179" s="30"/>
      <c r="K179" s="28"/>
      <c r="L179" s="29"/>
      <c r="M179" s="29"/>
      <c r="N179" s="29"/>
    </row>
    <row r="180" customFormat="false" ht="15" hidden="false" customHeight="false" outlineLevel="0" collapsed="false">
      <c r="A180" s="27" t="n">
        <v>177</v>
      </c>
      <c r="B180" s="29"/>
      <c r="C180" s="29"/>
      <c r="D180" s="29"/>
      <c r="E180" s="29"/>
      <c r="F180" s="29"/>
      <c r="G180" s="29"/>
      <c r="H180" s="29"/>
      <c r="I180" s="30"/>
      <c r="J180" s="30"/>
      <c r="K180" s="28"/>
      <c r="L180" s="29"/>
      <c r="M180" s="29"/>
      <c r="N180" s="29"/>
    </row>
    <row r="181" customFormat="false" ht="15" hidden="false" customHeight="false" outlineLevel="0" collapsed="false">
      <c r="A181" s="27" t="n">
        <v>178</v>
      </c>
      <c r="B181" s="29"/>
      <c r="C181" s="29"/>
      <c r="D181" s="29"/>
      <c r="E181" s="29"/>
      <c r="F181" s="29"/>
      <c r="G181" s="29"/>
      <c r="H181" s="29"/>
      <c r="I181" s="30"/>
      <c r="J181" s="30"/>
      <c r="K181" s="28"/>
      <c r="L181" s="29"/>
      <c r="M181" s="29"/>
      <c r="N181" s="29"/>
    </row>
    <row r="182" customFormat="false" ht="15" hidden="false" customHeight="false" outlineLevel="0" collapsed="false">
      <c r="A182" s="27" t="n">
        <v>179</v>
      </c>
      <c r="B182" s="29"/>
      <c r="C182" s="29"/>
      <c r="D182" s="29"/>
      <c r="E182" s="29"/>
      <c r="F182" s="29"/>
      <c r="G182" s="29"/>
      <c r="H182" s="29"/>
      <c r="I182" s="30"/>
      <c r="J182" s="30"/>
      <c r="K182" s="28"/>
      <c r="L182" s="29"/>
      <c r="M182" s="29"/>
      <c r="N182" s="29"/>
    </row>
    <row r="183" customFormat="false" ht="15" hidden="false" customHeight="false" outlineLevel="0" collapsed="false">
      <c r="A183" s="27" t="n">
        <v>180</v>
      </c>
      <c r="B183" s="29"/>
      <c r="C183" s="29"/>
      <c r="D183" s="29"/>
      <c r="E183" s="29"/>
      <c r="F183" s="29"/>
      <c r="G183" s="29"/>
      <c r="H183" s="29"/>
      <c r="I183" s="30"/>
      <c r="J183" s="30"/>
      <c r="K183" s="28"/>
      <c r="L183" s="29"/>
      <c r="M183" s="29"/>
      <c r="N183" s="29"/>
    </row>
    <row r="184" customFormat="false" ht="15" hidden="false" customHeight="false" outlineLevel="0" collapsed="false">
      <c r="A184" s="27" t="n">
        <v>181</v>
      </c>
      <c r="B184" s="29"/>
      <c r="C184" s="29"/>
      <c r="D184" s="29"/>
      <c r="E184" s="29"/>
      <c r="F184" s="29"/>
      <c r="G184" s="29"/>
      <c r="H184" s="29"/>
      <c r="I184" s="30"/>
      <c r="J184" s="30"/>
      <c r="K184" s="28"/>
      <c r="L184" s="29"/>
      <c r="M184" s="29"/>
      <c r="N184" s="29"/>
    </row>
    <row r="185" customFormat="false" ht="15" hidden="false" customHeight="false" outlineLevel="0" collapsed="false">
      <c r="A185" s="27" t="n">
        <v>182</v>
      </c>
      <c r="B185" s="29"/>
      <c r="C185" s="29"/>
      <c r="D185" s="29"/>
      <c r="E185" s="29"/>
      <c r="F185" s="29"/>
      <c r="G185" s="29"/>
      <c r="H185" s="29"/>
      <c r="I185" s="30"/>
      <c r="J185" s="30"/>
      <c r="K185" s="28"/>
      <c r="L185" s="29"/>
      <c r="M185" s="29"/>
      <c r="N185" s="29"/>
    </row>
    <row r="186" customFormat="false" ht="15" hidden="false" customHeight="false" outlineLevel="0" collapsed="false">
      <c r="A186" s="27" t="n">
        <v>183</v>
      </c>
      <c r="B186" s="29"/>
      <c r="C186" s="29"/>
      <c r="D186" s="29"/>
      <c r="E186" s="29"/>
      <c r="F186" s="29"/>
      <c r="G186" s="29"/>
      <c r="H186" s="29"/>
      <c r="I186" s="30"/>
      <c r="J186" s="30"/>
      <c r="K186" s="28"/>
      <c r="L186" s="29"/>
      <c r="M186" s="29"/>
      <c r="N186" s="29"/>
    </row>
    <row r="187" customFormat="false" ht="15" hidden="false" customHeight="false" outlineLevel="0" collapsed="false">
      <c r="A187" s="27" t="n">
        <v>184</v>
      </c>
      <c r="B187" s="29"/>
      <c r="C187" s="29"/>
      <c r="D187" s="29"/>
      <c r="E187" s="29"/>
      <c r="F187" s="29"/>
      <c r="G187" s="29"/>
      <c r="H187" s="29"/>
      <c r="I187" s="30"/>
      <c r="J187" s="30"/>
      <c r="K187" s="28"/>
      <c r="L187" s="29"/>
      <c r="M187" s="29"/>
      <c r="N187" s="29"/>
    </row>
    <row r="188" customFormat="false" ht="15" hidden="false" customHeight="false" outlineLevel="0" collapsed="false">
      <c r="A188" s="27" t="n">
        <v>185</v>
      </c>
      <c r="B188" s="29"/>
      <c r="C188" s="29"/>
      <c r="D188" s="29"/>
      <c r="E188" s="29"/>
      <c r="F188" s="29"/>
      <c r="G188" s="29"/>
      <c r="H188" s="29"/>
      <c r="I188" s="30"/>
      <c r="J188" s="30"/>
      <c r="K188" s="28"/>
      <c r="L188" s="29"/>
      <c r="M188" s="29"/>
      <c r="N188" s="29"/>
    </row>
    <row r="189" customFormat="false" ht="15" hidden="false" customHeight="false" outlineLevel="0" collapsed="false">
      <c r="A189" s="27" t="n">
        <v>186</v>
      </c>
      <c r="B189" s="29"/>
      <c r="C189" s="29"/>
      <c r="D189" s="29"/>
      <c r="E189" s="29"/>
      <c r="F189" s="29"/>
      <c r="G189" s="29"/>
      <c r="H189" s="29"/>
      <c r="I189" s="30"/>
      <c r="J189" s="30"/>
      <c r="K189" s="28"/>
      <c r="L189" s="29"/>
      <c r="M189" s="29"/>
      <c r="N189" s="29"/>
    </row>
    <row r="190" customFormat="false" ht="15" hidden="false" customHeight="false" outlineLevel="0" collapsed="false">
      <c r="A190" s="27" t="n">
        <v>187</v>
      </c>
      <c r="B190" s="29"/>
      <c r="C190" s="29"/>
      <c r="D190" s="29"/>
      <c r="E190" s="29"/>
      <c r="F190" s="29"/>
      <c r="G190" s="29"/>
      <c r="H190" s="29"/>
      <c r="I190" s="30"/>
      <c r="J190" s="30"/>
      <c r="K190" s="28"/>
      <c r="L190" s="29"/>
      <c r="M190" s="29"/>
      <c r="N190" s="29"/>
    </row>
    <row r="191" customFormat="false" ht="15" hidden="false" customHeight="false" outlineLevel="0" collapsed="false">
      <c r="A191" s="27" t="n">
        <v>188</v>
      </c>
      <c r="B191" s="29"/>
      <c r="C191" s="29"/>
      <c r="D191" s="29"/>
      <c r="E191" s="29"/>
      <c r="F191" s="29"/>
      <c r="G191" s="29"/>
      <c r="H191" s="29"/>
      <c r="I191" s="30"/>
      <c r="J191" s="30"/>
      <c r="K191" s="28"/>
      <c r="L191" s="29"/>
      <c r="M191" s="29"/>
      <c r="N191" s="29"/>
    </row>
    <row r="192" customFormat="false" ht="15" hidden="false" customHeight="false" outlineLevel="0" collapsed="false">
      <c r="A192" s="27" t="n">
        <v>189</v>
      </c>
      <c r="B192" s="29"/>
      <c r="C192" s="29"/>
      <c r="D192" s="29"/>
      <c r="E192" s="29"/>
      <c r="F192" s="29"/>
      <c r="G192" s="29"/>
      <c r="H192" s="29"/>
      <c r="I192" s="30"/>
      <c r="J192" s="30"/>
      <c r="K192" s="28"/>
      <c r="L192" s="29"/>
      <c r="M192" s="29"/>
      <c r="N192" s="29"/>
    </row>
    <row r="193" customFormat="false" ht="15" hidden="false" customHeight="false" outlineLevel="0" collapsed="false">
      <c r="A193" s="27" t="n">
        <v>190</v>
      </c>
      <c r="B193" s="29"/>
      <c r="C193" s="29"/>
      <c r="D193" s="29"/>
      <c r="E193" s="29"/>
      <c r="F193" s="29"/>
      <c r="G193" s="29"/>
      <c r="H193" s="29"/>
      <c r="I193" s="30"/>
      <c r="J193" s="30"/>
      <c r="K193" s="28"/>
      <c r="L193" s="29"/>
      <c r="M193" s="29"/>
      <c r="N193" s="29"/>
    </row>
    <row r="194" customFormat="false" ht="15" hidden="false" customHeight="false" outlineLevel="0" collapsed="false">
      <c r="A194" s="27" t="n">
        <v>191</v>
      </c>
      <c r="B194" s="29"/>
      <c r="C194" s="29"/>
      <c r="D194" s="29"/>
      <c r="E194" s="29"/>
      <c r="F194" s="29"/>
      <c r="G194" s="29"/>
      <c r="H194" s="29"/>
      <c r="I194" s="30"/>
      <c r="J194" s="30"/>
      <c r="K194" s="28"/>
      <c r="L194" s="29"/>
      <c r="M194" s="29"/>
      <c r="N194" s="29"/>
    </row>
    <row r="195" customFormat="false" ht="15" hidden="false" customHeight="false" outlineLevel="0" collapsed="false">
      <c r="A195" s="27" t="n">
        <v>192</v>
      </c>
      <c r="B195" s="29"/>
      <c r="C195" s="29"/>
      <c r="D195" s="29"/>
      <c r="E195" s="29"/>
      <c r="F195" s="29"/>
      <c r="G195" s="29"/>
      <c r="H195" s="29"/>
      <c r="I195" s="30"/>
      <c r="J195" s="30"/>
      <c r="K195" s="28"/>
      <c r="L195" s="29"/>
      <c r="M195" s="29"/>
      <c r="N195" s="29"/>
    </row>
    <row r="196" customFormat="false" ht="15" hidden="false" customHeight="false" outlineLevel="0" collapsed="false">
      <c r="A196" s="27" t="n">
        <v>193</v>
      </c>
      <c r="B196" s="29"/>
      <c r="C196" s="29"/>
      <c r="D196" s="29"/>
      <c r="E196" s="29"/>
      <c r="F196" s="29"/>
      <c r="G196" s="29"/>
      <c r="H196" s="29"/>
      <c r="I196" s="30"/>
      <c r="J196" s="30"/>
      <c r="K196" s="28"/>
      <c r="L196" s="29"/>
      <c r="M196" s="29"/>
      <c r="N196" s="29"/>
    </row>
    <row r="197" customFormat="false" ht="15" hidden="false" customHeight="false" outlineLevel="0" collapsed="false">
      <c r="A197" s="27" t="n">
        <v>194</v>
      </c>
      <c r="B197" s="29"/>
      <c r="C197" s="29"/>
      <c r="D197" s="29"/>
      <c r="E197" s="29"/>
      <c r="F197" s="29"/>
      <c r="G197" s="29"/>
      <c r="H197" s="29"/>
      <c r="I197" s="30"/>
      <c r="J197" s="30"/>
      <c r="K197" s="28"/>
      <c r="L197" s="29"/>
      <c r="M197" s="29"/>
      <c r="N197" s="29"/>
    </row>
    <row r="198" customFormat="false" ht="15" hidden="false" customHeight="false" outlineLevel="0" collapsed="false">
      <c r="A198" s="27" t="n">
        <v>195</v>
      </c>
      <c r="B198" s="29"/>
      <c r="C198" s="29"/>
      <c r="D198" s="29"/>
      <c r="E198" s="29"/>
      <c r="F198" s="29"/>
      <c r="G198" s="29"/>
      <c r="H198" s="29"/>
      <c r="I198" s="30"/>
      <c r="J198" s="30"/>
      <c r="K198" s="28"/>
      <c r="L198" s="29"/>
      <c r="M198" s="29"/>
      <c r="N198" s="29"/>
    </row>
    <row r="199" customFormat="false" ht="15" hidden="false" customHeight="false" outlineLevel="0" collapsed="false">
      <c r="A199" s="27" t="n">
        <v>196</v>
      </c>
      <c r="B199" s="29"/>
      <c r="C199" s="29"/>
      <c r="D199" s="29"/>
      <c r="E199" s="29"/>
      <c r="F199" s="29"/>
      <c r="G199" s="29"/>
      <c r="H199" s="29"/>
      <c r="I199" s="30"/>
      <c r="J199" s="30"/>
      <c r="K199" s="28"/>
      <c r="L199" s="29"/>
      <c r="M199" s="29"/>
      <c r="N199" s="29"/>
    </row>
    <row r="200" customFormat="false" ht="15" hidden="false" customHeight="false" outlineLevel="0" collapsed="false">
      <c r="A200" s="27" t="n">
        <v>197</v>
      </c>
      <c r="B200" s="29"/>
      <c r="C200" s="29"/>
      <c r="D200" s="29"/>
      <c r="E200" s="29"/>
      <c r="F200" s="29"/>
      <c r="G200" s="29"/>
      <c r="H200" s="29"/>
      <c r="I200" s="30"/>
      <c r="J200" s="30"/>
      <c r="K200" s="28"/>
      <c r="L200" s="29"/>
      <c r="M200" s="29"/>
      <c r="N200" s="29"/>
    </row>
    <row r="201" customFormat="false" ht="15" hidden="false" customHeight="false" outlineLevel="0" collapsed="false">
      <c r="A201" s="27" t="n">
        <v>198</v>
      </c>
      <c r="B201" s="29"/>
      <c r="C201" s="29"/>
      <c r="D201" s="29"/>
      <c r="E201" s="29"/>
      <c r="F201" s="29"/>
      <c r="G201" s="29"/>
      <c r="H201" s="29"/>
      <c r="I201" s="30"/>
      <c r="J201" s="30"/>
      <c r="K201" s="28"/>
      <c r="L201" s="29"/>
      <c r="M201" s="29"/>
      <c r="N201" s="29"/>
    </row>
    <row r="202" customFormat="false" ht="15" hidden="false" customHeight="false" outlineLevel="0" collapsed="false">
      <c r="A202" s="27" t="n">
        <v>199</v>
      </c>
      <c r="B202" s="29"/>
      <c r="C202" s="29"/>
      <c r="D202" s="29"/>
      <c r="E202" s="29"/>
      <c r="F202" s="29"/>
      <c r="G202" s="29"/>
      <c r="H202" s="29"/>
      <c r="I202" s="30"/>
      <c r="J202" s="30"/>
      <c r="K202" s="28"/>
      <c r="L202" s="29"/>
      <c r="M202" s="29"/>
      <c r="N202" s="29"/>
    </row>
    <row r="203" customFormat="false" ht="15" hidden="false" customHeight="false" outlineLevel="0" collapsed="false">
      <c r="A203" s="27" t="n">
        <v>200</v>
      </c>
      <c r="B203" s="29"/>
      <c r="C203" s="29"/>
      <c r="D203" s="29"/>
      <c r="E203" s="29"/>
      <c r="F203" s="29"/>
      <c r="G203" s="29"/>
      <c r="H203" s="29"/>
      <c r="I203" s="30"/>
      <c r="J203" s="30"/>
      <c r="K203" s="28"/>
      <c r="L203" s="29"/>
      <c r="M203" s="29"/>
      <c r="N203" s="29"/>
    </row>
    <row r="204" customFormat="false" ht="15" hidden="false" customHeight="false" outlineLevel="0" collapsed="false">
      <c r="A204" s="27" t="n">
        <v>201</v>
      </c>
      <c r="B204" s="29"/>
      <c r="C204" s="29"/>
      <c r="D204" s="29"/>
      <c r="E204" s="29"/>
      <c r="F204" s="29"/>
      <c r="G204" s="29"/>
      <c r="H204" s="29"/>
      <c r="I204" s="30"/>
      <c r="J204" s="30"/>
      <c r="K204" s="28"/>
      <c r="L204" s="29"/>
      <c r="M204" s="29"/>
      <c r="N204" s="29"/>
    </row>
    <row r="205" customFormat="false" ht="15" hidden="false" customHeight="false" outlineLevel="0" collapsed="false">
      <c r="A205" s="27" t="n">
        <v>202</v>
      </c>
      <c r="B205" s="29"/>
      <c r="C205" s="29"/>
      <c r="D205" s="29"/>
      <c r="E205" s="29"/>
      <c r="F205" s="29"/>
      <c r="G205" s="29"/>
      <c r="H205" s="29"/>
      <c r="I205" s="30"/>
      <c r="J205" s="30"/>
      <c r="K205" s="28"/>
      <c r="L205" s="29"/>
      <c r="M205" s="29"/>
      <c r="N205" s="29"/>
    </row>
    <row r="206" customFormat="false" ht="15" hidden="false" customHeight="false" outlineLevel="0" collapsed="false">
      <c r="A206" s="27" t="n">
        <v>203</v>
      </c>
      <c r="B206" s="29"/>
      <c r="C206" s="29"/>
      <c r="D206" s="29"/>
      <c r="E206" s="29"/>
      <c r="F206" s="29"/>
      <c r="G206" s="29"/>
      <c r="H206" s="29"/>
      <c r="I206" s="30"/>
      <c r="J206" s="30"/>
      <c r="K206" s="28"/>
      <c r="L206" s="29"/>
      <c r="M206" s="29"/>
      <c r="N206" s="29"/>
    </row>
    <row r="207" customFormat="false" ht="15" hidden="false" customHeight="false" outlineLevel="0" collapsed="false">
      <c r="A207" s="27" t="n">
        <v>204</v>
      </c>
      <c r="B207" s="29"/>
      <c r="C207" s="29"/>
      <c r="D207" s="29"/>
      <c r="E207" s="29"/>
      <c r="F207" s="29"/>
      <c r="G207" s="29"/>
      <c r="H207" s="29"/>
      <c r="I207" s="30"/>
      <c r="J207" s="30"/>
      <c r="K207" s="28"/>
      <c r="L207" s="29"/>
      <c r="M207" s="29"/>
      <c r="N207" s="29"/>
    </row>
    <row r="208" customFormat="false" ht="15" hidden="false" customHeight="false" outlineLevel="0" collapsed="false">
      <c r="A208" s="27" t="n">
        <v>205</v>
      </c>
      <c r="B208" s="29"/>
      <c r="C208" s="29"/>
      <c r="D208" s="29"/>
      <c r="E208" s="29"/>
      <c r="F208" s="29"/>
      <c r="G208" s="29"/>
      <c r="H208" s="29"/>
      <c r="I208" s="30"/>
      <c r="J208" s="30"/>
      <c r="K208" s="28"/>
      <c r="L208" s="29"/>
      <c r="M208" s="29"/>
      <c r="N208" s="29"/>
    </row>
    <row r="209" customFormat="false" ht="15" hidden="false" customHeight="false" outlineLevel="0" collapsed="false">
      <c r="A209" s="27" t="n">
        <v>206</v>
      </c>
      <c r="B209" s="29"/>
      <c r="C209" s="29"/>
      <c r="D209" s="29"/>
      <c r="E209" s="29"/>
      <c r="F209" s="29"/>
      <c r="G209" s="29"/>
      <c r="H209" s="29"/>
      <c r="I209" s="30"/>
      <c r="J209" s="30"/>
      <c r="K209" s="28"/>
      <c r="L209" s="29"/>
      <c r="M209" s="29"/>
      <c r="N209" s="29"/>
    </row>
    <row r="210" customFormat="false" ht="15" hidden="false" customHeight="false" outlineLevel="0" collapsed="false">
      <c r="A210" s="27" t="n">
        <v>207</v>
      </c>
      <c r="B210" s="29"/>
      <c r="C210" s="29"/>
      <c r="D210" s="29"/>
      <c r="E210" s="29"/>
      <c r="F210" s="29"/>
      <c r="G210" s="29"/>
      <c r="H210" s="29"/>
      <c r="I210" s="30"/>
      <c r="J210" s="30"/>
      <c r="K210" s="28"/>
      <c r="L210" s="29"/>
      <c r="M210" s="29"/>
      <c r="N210" s="29"/>
    </row>
    <row r="211" customFormat="false" ht="15" hidden="false" customHeight="false" outlineLevel="0" collapsed="false">
      <c r="A211" s="27" t="n">
        <v>208</v>
      </c>
      <c r="B211" s="29"/>
      <c r="C211" s="29"/>
      <c r="D211" s="29"/>
      <c r="E211" s="29"/>
      <c r="F211" s="29"/>
      <c r="G211" s="29"/>
      <c r="H211" s="29"/>
      <c r="I211" s="30"/>
      <c r="J211" s="30"/>
      <c r="K211" s="28"/>
      <c r="L211" s="29"/>
      <c r="M211" s="29"/>
      <c r="N211" s="29"/>
    </row>
    <row r="212" customFormat="false" ht="15" hidden="false" customHeight="false" outlineLevel="0" collapsed="false">
      <c r="A212" s="27" t="n">
        <v>209</v>
      </c>
      <c r="B212" s="29"/>
      <c r="C212" s="29"/>
      <c r="D212" s="29"/>
      <c r="E212" s="29"/>
      <c r="F212" s="29"/>
      <c r="G212" s="29"/>
      <c r="H212" s="29"/>
      <c r="I212" s="30"/>
      <c r="J212" s="30"/>
      <c r="K212" s="28"/>
      <c r="L212" s="29"/>
      <c r="M212" s="29"/>
      <c r="N212" s="29"/>
    </row>
    <row r="213" customFormat="false" ht="15" hidden="false" customHeight="false" outlineLevel="0" collapsed="false">
      <c r="A213" s="27" t="n">
        <v>210</v>
      </c>
      <c r="B213" s="29"/>
      <c r="C213" s="29"/>
      <c r="D213" s="29"/>
      <c r="E213" s="29"/>
      <c r="F213" s="29"/>
      <c r="G213" s="29"/>
      <c r="H213" s="29"/>
      <c r="I213" s="30"/>
      <c r="J213" s="30"/>
      <c r="K213" s="28"/>
      <c r="L213" s="29"/>
      <c r="M213" s="29"/>
      <c r="N213" s="29"/>
    </row>
    <row r="214" customFormat="false" ht="15" hidden="false" customHeight="false" outlineLevel="0" collapsed="false">
      <c r="A214" s="27" t="n">
        <v>211</v>
      </c>
      <c r="B214" s="29"/>
      <c r="C214" s="29"/>
      <c r="D214" s="29"/>
      <c r="E214" s="29"/>
      <c r="F214" s="29"/>
      <c r="G214" s="29"/>
      <c r="H214" s="29"/>
      <c r="I214" s="30"/>
      <c r="J214" s="30"/>
      <c r="K214" s="28"/>
      <c r="L214" s="29"/>
      <c r="M214" s="29"/>
      <c r="N214" s="29"/>
    </row>
    <row r="215" customFormat="false" ht="15" hidden="false" customHeight="false" outlineLevel="0" collapsed="false">
      <c r="A215" s="27" t="n">
        <v>212</v>
      </c>
      <c r="B215" s="29"/>
      <c r="C215" s="29"/>
      <c r="D215" s="29"/>
      <c r="E215" s="29"/>
      <c r="F215" s="29"/>
      <c r="G215" s="29"/>
      <c r="H215" s="29"/>
      <c r="I215" s="30"/>
      <c r="J215" s="30"/>
      <c r="K215" s="28"/>
      <c r="L215" s="29"/>
      <c r="M215" s="29"/>
      <c r="N215" s="29"/>
    </row>
    <row r="216" customFormat="false" ht="15" hidden="false" customHeight="false" outlineLevel="0" collapsed="false">
      <c r="A216" s="27" t="n">
        <v>213</v>
      </c>
      <c r="B216" s="29"/>
      <c r="C216" s="29"/>
      <c r="D216" s="29"/>
      <c r="E216" s="29"/>
      <c r="F216" s="29"/>
      <c r="G216" s="29"/>
      <c r="H216" s="29"/>
      <c r="I216" s="30"/>
      <c r="J216" s="30"/>
      <c r="K216" s="28"/>
      <c r="L216" s="29"/>
      <c r="M216" s="29"/>
      <c r="N216" s="29"/>
    </row>
    <row r="217" customFormat="false" ht="15" hidden="false" customHeight="false" outlineLevel="0" collapsed="false">
      <c r="A217" s="27" t="n">
        <v>214</v>
      </c>
      <c r="B217" s="29"/>
      <c r="C217" s="29"/>
      <c r="D217" s="29"/>
      <c r="E217" s="29"/>
      <c r="F217" s="29"/>
      <c r="G217" s="29"/>
      <c r="H217" s="29"/>
      <c r="I217" s="30"/>
      <c r="J217" s="30"/>
      <c r="K217" s="28"/>
      <c r="L217" s="29"/>
      <c r="M217" s="29"/>
      <c r="N217" s="29"/>
    </row>
    <row r="218" customFormat="false" ht="15" hidden="false" customHeight="false" outlineLevel="0" collapsed="false">
      <c r="A218" s="27" t="n">
        <v>215</v>
      </c>
      <c r="B218" s="29"/>
      <c r="C218" s="29"/>
      <c r="D218" s="29"/>
      <c r="E218" s="29"/>
      <c r="F218" s="29"/>
      <c r="G218" s="29"/>
      <c r="H218" s="29"/>
      <c r="I218" s="30"/>
      <c r="J218" s="30"/>
      <c r="K218" s="28"/>
      <c r="L218" s="29"/>
      <c r="M218" s="29"/>
      <c r="N218" s="29"/>
    </row>
    <row r="219" customFormat="false" ht="15" hidden="false" customHeight="false" outlineLevel="0" collapsed="false">
      <c r="A219" s="27" t="n">
        <v>216</v>
      </c>
      <c r="B219" s="29"/>
      <c r="C219" s="29"/>
      <c r="D219" s="29"/>
      <c r="E219" s="29"/>
      <c r="F219" s="29"/>
      <c r="G219" s="29"/>
      <c r="H219" s="29"/>
      <c r="I219" s="30"/>
      <c r="J219" s="30"/>
      <c r="K219" s="28"/>
      <c r="L219" s="29"/>
      <c r="M219" s="29"/>
      <c r="N219" s="29"/>
    </row>
    <row r="220" customFormat="false" ht="15" hidden="false" customHeight="false" outlineLevel="0" collapsed="false">
      <c r="A220" s="27" t="n">
        <v>217</v>
      </c>
      <c r="B220" s="29"/>
      <c r="C220" s="29"/>
      <c r="D220" s="29"/>
      <c r="E220" s="29"/>
      <c r="F220" s="29"/>
      <c r="G220" s="29"/>
      <c r="H220" s="29"/>
      <c r="I220" s="30"/>
      <c r="J220" s="30"/>
      <c r="K220" s="28"/>
      <c r="L220" s="29"/>
      <c r="M220" s="29"/>
      <c r="N220" s="29"/>
    </row>
    <row r="221" customFormat="false" ht="15" hidden="false" customHeight="false" outlineLevel="0" collapsed="false">
      <c r="A221" s="27" t="n">
        <v>218</v>
      </c>
      <c r="B221" s="29"/>
      <c r="C221" s="29"/>
      <c r="D221" s="29"/>
      <c r="E221" s="29"/>
      <c r="F221" s="29"/>
      <c r="G221" s="29"/>
      <c r="H221" s="29"/>
      <c r="I221" s="30"/>
      <c r="J221" s="30"/>
      <c r="K221" s="28"/>
      <c r="L221" s="29"/>
      <c r="M221" s="29"/>
      <c r="N221" s="29"/>
    </row>
    <row r="222" customFormat="false" ht="15" hidden="false" customHeight="false" outlineLevel="0" collapsed="false">
      <c r="A222" s="27" t="n">
        <v>219</v>
      </c>
      <c r="B222" s="29"/>
      <c r="C222" s="29"/>
      <c r="D222" s="29"/>
      <c r="E222" s="29"/>
      <c r="F222" s="29"/>
      <c r="G222" s="29"/>
      <c r="H222" s="29"/>
      <c r="I222" s="30"/>
      <c r="J222" s="30"/>
      <c r="K222" s="28"/>
      <c r="L222" s="29"/>
      <c r="M222" s="29"/>
      <c r="N222" s="29"/>
    </row>
    <row r="223" customFormat="false" ht="15" hidden="false" customHeight="false" outlineLevel="0" collapsed="false">
      <c r="A223" s="27" t="n">
        <v>220</v>
      </c>
      <c r="B223" s="29"/>
      <c r="C223" s="29"/>
      <c r="D223" s="29"/>
      <c r="E223" s="29"/>
      <c r="F223" s="29"/>
      <c r="G223" s="29"/>
      <c r="H223" s="29"/>
      <c r="I223" s="30"/>
      <c r="J223" s="30"/>
      <c r="K223" s="28"/>
      <c r="L223" s="29"/>
      <c r="M223" s="29"/>
      <c r="N223" s="29"/>
    </row>
    <row r="224" customFormat="false" ht="15" hidden="false" customHeight="false" outlineLevel="0" collapsed="false">
      <c r="A224" s="27" t="n">
        <v>221</v>
      </c>
      <c r="B224" s="29"/>
      <c r="C224" s="29"/>
      <c r="D224" s="29"/>
      <c r="E224" s="29"/>
      <c r="F224" s="29"/>
      <c r="G224" s="29"/>
      <c r="H224" s="29"/>
      <c r="I224" s="30"/>
      <c r="J224" s="30"/>
      <c r="K224" s="28"/>
      <c r="L224" s="29"/>
      <c r="M224" s="29"/>
      <c r="N224" s="29"/>
    </row>
    <row r="225" customFormat="false" ht="15" hidden="false" customHeight="false" outlineLevel="0" collapsed="false">
      <c r="A225" s="27" t="n">
        <v>222</v>
      </c>
      <c r="B225" s="29"/>
      <c r="C225" s="29"/>
      <c r="D225" s="29"/>
      <c r="E225" s="29"/>
      <c r="F225" s="29"/>
      <c r="G225" s="29"/>
      <c r="H225" s="29"/>
      <c r="I225" s="30"/>
      <c r="J225" s="30"/>
      <c r="K225" s="28"/>
      <c r="L225" s="29"/>
      <c r="M225" s="29"/>
      <c r="N225" s="29"/>
    </row>
    <row r="226" customFormat="false" ht="15" hidden="false" customHeight="false" outlineLevel="0" collapsed="false">
      <c r="A226" s="27" t="n">
        <v>223</v>
      </c>
      <c r="B226" s="29"/>
      <c r="C226" s="29"/>
      <c r="D226" s="29"/>
      <c r="E226" s="29"/>
      <c r="F226" s="29"/>
      <c r="G226" s="29"/>
      <c r="H226" s="29"/>
      <c r="I226" s="30"/>
      <c r="J226" s="30"/>
      <c r="K226" s="28"/>
      <c r="L226" s="29"/>
      <c r="M226" s="29"/>
      <c r="N226" s="29"/>
    </row>
    <row r="227" customFormat="false" ht="15" hidden="false" customHeight="false" outlineLevel="0" collapsed="false">
      <c r="A227" s="27" t="n">
        <v>224</v>
      </c>
      <c r="B227" s="29"/>
      <c r="C227" s="29"/>
      <c r="D227" s="29"/>
      <c r="E227" s="29"/>
      <c r="F227" s="29"/>
      <c r="G227" s="29"/>
      <c r="H227" s="29"/>
      <c r="I227" s="30"/>
      <c r="J227" s="30"/>
      <c r="K227" s="28"/>
      <c r="L227" s="29"/>
      <c r="M227" s="29"/>
      <c r="N227" s="29"/>
    </row>
    <row r="228" customFormat="false" ht="15" hidden="false" customHeight="false" outlineLevel="0" collapsed="false">
      <c r="A228" s="27" t="n">
        <v>225</v>
      </c>
      <c r="B228" s="29"/>
      <c r="C228" s="29"/>
      <c r="D228" s="29"/>
      <c r="E228" s="29"/>
      <c r="F228" s="29"/>
      <c r="G228" s="29"/>
      <c r="H228" s="29"/>
      <c r="I228" s="30"/>
      <c r="J228" s="30"/>
      <c r="K228" s="28"/>
      <c r="L228" s="29"/>
      <c r="M228" s="29"/>
      <c r="N228" s="29"/>
    </row>
    <row r="229" customFormat="false" ht="15" hidden="false" customHeight="false" outlineLevel="0" collapsed="false">
      <c r="A229" s="27" t="n">
        <v>226</v>
      </c>
      <c r="B229" s="29"/>
      <c r="C229" s="29"/>
      <c r="D229" s="29"/>
      <c r="E229" s="29"/>
      <c r="F229" s="29"/>
      <c r="G229" s="29"/>
      <c r="H229" s="29"/>
      <c r="I229" s="30"/>
      <c r="J229" s="30"/>
      <c r="K229" s="28"/>
      <c r="L229" s="29"/>
      <c r="M229" s="29"/>
      <c r="N229" s="29"/>
    </row>
    <row r="230" customFormat="false" ht="15" hidden="false" customHeight="false" outlineLevel="0" collapsed="false">
      <c r="A230" s="27" t="n">
        <v>227</v>
      </c>
      <c r="B230" s="29"/>
      <c r="C230" s="29"/>
      <c r="D230" s="29"/>
      <c r="E230" s="29"/>
      <c r="F230" s="29"/>
      <c r="G230" s="29"/>
      <c r="H230" s="29"/>
      <c r="I230" s="30"/>
      <c r="J230" s="30"/>
      <c r="K230" s="28"/>
      <c r="L230" s="29"/>
      <c r="M230" s="29"/>
      <c r="N230" s="29"/>
    </row>
    <row r="231" customFormat="false" ht="15" hidden="false" customHeight="false" outlineLevel="0" collapsed="false">
      <c r="A231" s="27" t="n">
        <v>228</v>
      </c>
      <c r="B231" s="29"/>
      <c r="C231" s="29"/>
      <c r="D231" s="29"/>
      <c r="E231" s="29"/>
      <c r="F231" s="29"/>
      <c r="G231" s="29"/>
      <c r="H231" s="29"/>
      <c r="I231" s="30"/>
      <c r="J231" s="30"/>
      <c r="K231" s="28"/>
      <c r="L231" s="29"/>
      <c r="M231" s="29"/>
      <c r="N231" s="29"/>
    </row>
    <row r="232" customFormat="false" ht="15" hidden="false" customHeight="false" outlineLevel="0" collapsed="false">
      <c r="A232" s="27" t="n">
        <v>229</v>
      </c>
      <c r="B232" s="29"/>
      <c r="C232" s="29"/>
      <c r="D232" s="29"/>
      <c r="E232" s="29"/>
      <c r="F232" s="29"/>
      <c r="G232" s="29"/>
      <c r="H232" s="29"/>
      <c r="I232" s="30"/>
      <c r="J232" s="30"/>
      <c r="K232" s="28"/>
      <c r="L232" s="29"/>
      <c r="M232" s="29"/>
      <c r="N232" s="29"/>
    </row>
    <row r="233" customFormat="false" ht="15" hidden="false" customHeight="false" outlineLevel="0" collapsed="false">
      <c r="A233" s="27" t="n">
        <v>230</v>
      </c>
      <c r="B233" s="29"/>
      <c r="C233" s="29"/>
      <c r="D233" s="29"/>
      <c r="E233" s="29"/>
      <c r="F233" s="29"/>
      <c r="G233" s="29"/>
      <c r="H233" s="29"/>
      <c r="I233" s="30"/>
      <c r="J233" s="30"/>
      <c r="K233" s="28"/>
      <c r="L233" s="29"/>
      <c r="M233" s="29"/>
      <c r="N233" s="29"/>
    </row>
    <row r="234" customFormat="false" ht="15" hidden="false" customHeight="false" outlineLevel="0" collapsed="false">
      <c r="A234" s="27" t="n">
        <v>231</v>
      </c>
      <c r="B234" s="29"/>
      <c r="C234" s="29"/>
      <c r="D234" s="29"/>
      <c r="E234" s="29"/>
      <c r="F234" s="29"/>
      <c r="G234" s="29"/>
      <c r="H234" s="29"/>
      <c r="I234" s="30"/>
      <c r="J234" s="30"/>
      <c r="K234" s="28"/>
      <c r="L234" s="29"/>
      <c r="M234" s="29"/>
      <c r="N234" s="29"/>
    </row>
    <row r="235" customFormat="false" ht="15" hidden="false" customHeight="false" outlineLevel="0" collapsed="false">
      <c r="A235" s="27" t="n">
        <v>232</v>
      </c>
      <c r="B235" s="29"/>
      <c r="C235" s="29"/>
      <c r="D235" s="29"/>
      <c r="E235" s="29"/>
      <c r="F235" s="29"/>
      <c r="G235" s="29"/>
      <c r="H235" s="29"/>
      <c r="I235" s="30"/>
      <c r="J235" s="30"/>
      <c r="K235" s="28"/>
      <c r="L235" s="29"/>
      <c r="M235" s="29"/>
      <c r="N235" s="29"/>
    </row>
    <row r="236" customFormat="false" ht="15" hidden="false" customHeight="false" outlineLevel="0" collapsed="false">
      <c r="A236" s="27" t="n">
        <v>233</v>
      </c>
      <c r="B236" s="29"/>
      <c r="C236" s="29"/>
      <c r="D236" s="29"/>
      <c r="E236" s="29"/>
      <c r="F236" s="29"/>
      <c r="G236" s="29"/>
      <c r="H236" s="29"/>
      <c r="I236" s="30"/>
      <c r="J236" s="30"/>
      <c r="K236" s="28"/>
      <c r="L236" s="29"/>
      <c r="M236" s="29"/>
      <c r="N236" s="29"/>
    </row>
    <row r="237" customFormat="false" ht="15" hidden="false" customHeight="false" outlineLevel="0" collapsed="false">
      <c r="A237" s="27" t="n">
        <v>234</v>
      </c>
      <c r="B237" s="29"/>
      <c r="C237" s="29"/>
      <c r="D237" s="29"/>
      <c r="E237" s="29"/>
      <c r="F237" s="29"/>
      <c r="G237" s="29"/>
      <c r="H237" s="29"/>
      <c r="I237" s="30"/>
      <c r="J237" s="30"/>
      <c r="K237" s="28"/>
      <c r="L237" s="29"/>
      <c r="M237" s="29"/>
      <c r="N237" s="29"/>
    </row>
    <row r="238" customFormat="false" ht="15" hidden="false" customHeight="false" outlineLevel="0" collapsed="false">
      <c r="A238" s="27" t="n">
        <v>235</v>
      </c>
      <c r="B238" s="29"/>
      <c r="C238" s="29"/>
      <c r="D238" s="29"/>
      <c r="E238" s="29"/>
      <c r="F238" s="29"/>
      <c r="G238" s="29"/>
      <c r="H238" s="29"/>
      <c r="I238" s="30"/>
      <c r="J238" s="30"/>
      <c r="K238" s="28"/>
      <c r="L238" s="29"/>
      <c r="M238" s="29"/>
      <c r="N238" s="29"/>
    </row>
    <row r="239" customFormat="false" ht="15" hidden="false" customHeight="false" outlineLevel="0" collapsed="false">
      <c r="A239" s="27" t="n">
        <v>236</v>
      </c>
      <c r="B239" s="29"/>
      <c r="C239" s="29"/>
      <c r="D239" s="29"/>
      <c r="E239" s="29"/>
      <c r="F239" s="29"/>
      <c r="G239" s="29"/>
      <c r="H239" s="29"/>
      <c r="I239" s="30"/>
      <c r="J239" s="30"/>
      <c r="K239" s="28"/>
      <c r="L239" s="29"/>
      <c r="M239" s="29"/>
      <c r="N239" s="29"/>
    </row>
    <row r="240" customFormat="false" ht="15" hidden="false" customHeight="false" outlineLevel="0" collapsed="false">
      <c r="A240" s="27" t="n">
        <v>237</v>
      </c>
      <c r="B240" s="29"/>
      <c r="C240" s="29"/>
      <c r="D240" s="29"/>
      <c r="E240" s="29"/>
      <c r="F240" s="29"/>
      <c r="G240" s="29"/>
      <c r="H240" s="29"/>
      <c r="I240" s="30"/>
      <c r="J240" s="30"/>
      <c r="K240" s="28"/>
      <c r="L240" s="29"/>
      <c r="M240" s="29"/>
      <c r="N240" s="29"/>
    </row>
    <row r="241" customFormat="false" ht="15" hidden="false" customHeight="false" outlineLevel="0" collapsed="false">
      <c r="A241" s="27" t="n">
        <v>238</v>
      </c>
      <c r="B241" s="29"/>
      <c r="C241" s="29"/>
      <c r="D241" s="29"/>
      <c r="E241" s="29"/>
      <c r="F241" s="29"/>
      <c r="G241" s="29"/>
      <c r="H241" s="29"/>
      <c r="I241" s="30"/>
      <c r="J241" s="30"/>
      <c r="K241" s="28"/>
      <c r="L241" s="29"/>
      <c r="M241" s="29"/>
      <c r="N241" s="29"/>
    </row>
    <row r="242" customFormat="false" ht="15" hidden="false" customHeight="false" outlineLevel="0" collapsed="false">
      <c r="A242" s="27" t="n">
        <v>239</v>
      </c>
      <c r="B242" s="29"/>
      <c r="C242" s="29"/>
      <c r="D242" s="29"/>
      <c r="E242" s="29"/>
      <c r="F242" s="29"/>
      <c r="G242" s="29"/>
      <c r="H242" s="29"/>
      <c r="I242" s="30"/>
      <c r="J242" s="30"/>
      <c r="K242" s="28"/>
      <c r="L242" s="29"/>
      <c r="M242" s="29"/>
      <c r="N242" s="29"/>
    </row>
    <row r="243" customFormat="false" ht="15" hidden="false" customHeight="false" outlineLevel="0" collapsed="false">
      <c r="A243" s="27" t="n">
        <v>240</v>
      </c>
      <c r="B243" s="29"/>
      <c r="C243" s="29"/>
      <c r="D243" s="29"/>
      <c r="E243" s="29"/>
      <c r="F243" s="29"/>
      <c r="G243" s="29"/>
      <c r="H243" s="29"/>
      <c r="I243" s="30"/>
      <c r="J243" s="30"/>
      <c r="K243" s="28"/>
      <c r="L243" s="29"/>
      <c r="M243" s="29"/>
      <c r="N243" s="29"/>
    </row>
    <row r="244" customFormat="false" ht="15" hidden="false" customHeight="false" outlineLevel="0" collapsed="false">
      <c r="A244" s="27" t="n">
        <v>241</v>
      </c>
      <c r="B244" s="29"/>
      <c r="C244" s="29"/>
      <c r="D244" s="29"/>
      <c r="E244" s="29"/>
      <c r="F244" s="29"/>
      <c r="G244" s="29"/>
      <c r="H244" s="29"/>
      <c r="I244" s="30"/>
      <c r="J244" s="30"/>
      <c r="K244" s="28"/>
      <c r="L244" s="29"/>
      <c r="M244" s="29"/>
      <c r="N244" s="29"/>
    </row>
    <row r="245" customFormat="false" ht="15" hidden="false" customHeight="false" outlineLevel="0" collapsed="false">
      <c r="A245" s="27" t="n">
        <v>242</v>
      </c>
      <c r="B245" s="29"/>
      <c r="C245" s="29"/>
      <c r="D245" s="29"/>
      <c r="E245" s="29"/>
      <c r="F245" s="29"/>
      <c r="G245" s="29"/>
      <c r="H245" s="29"/>
      <c r="I245" s="30"/>
      <c r="J245" s="30"/>
      <c r="K245" s="28"/>
      <c r="L245" s="29"/>
      <c r="M245" s="29"/>
      <c r="N245" s="29"/>
    </row>
    <row r="246" customFormat="false" ht="15" hidden="false" customHeight="false" outlineLevel="0" collapsed="false">
      <c r="A246" s="27" t="n">
        <v>243</v>
      </c>
      <c r="B246" s="29"/>
      <c r="C246" s="29"/>
      <c r="D246" s="29"/>
      <c r="E246" s="29"/>
      <c r="F246" s="29"/>
      <c r="G246" s="29"/>
      <c r="H246" s="29"/>
      <c r="I246" s="30"/>
      <c r="J246" s="30"/>
      <c r="K246" s="28"/>
      <c r="L246" s="29"/>
      <c r="M246" s="29"/>
      <c r="N246" s="29"/>
    </row>
    <row r="247" customFormat="false" ht="15" hidden="false" customHeight="false" outlineLevel="0" collapsed="false">
      <c r="A247" s="27" t="n">
        <v>244</v>
      </c>
      <c r="B247" s="29"/>
      <c r="C247" s="29"/>
      <c r="D247" s="29"/>
      <c r="E247" s="29"/>
      <c r="F247" s="29"/>
      <c r="G247" s="29"/>
      <c r="H247" s="29"/>
      <c r="I247" s="30"/>
      <c r="J247" s="30"/>
      <c r="K247" s="28"/>
      <c r="L247" s="29"/>
      <c r="M247" s="29"/>
      <c r="N247" s="29"/>
    </row>
    <row r="248" customFormat="false" ht="15" hidden="false" customHeight="false" outlineLevel="0" collapsed="false">
      <c r="A248" s="27" t="n">
        <v>245</v>
      </c>
      <c r="B248" s="29"/>
      <c r="C248" s="29"/>
      <c r="D248" s="29"/>
      <c r="E248" s="29"/>
      <c r="F248" s="29"/>
      <c r="G248" s="29"/>
      <c r="H248" s="29"/>
      <c r="I248" s="30"/>
      <c r="J248" s="30"/>
      <c r="K248" s="28"/>
      <c r="L248" s="29"/>
      <c r="M248" s="29"/>
      <c r="N248" s="29"/>
    </row>
    <row r="249" customFormat="false" ht="15" hidden="false" customHeight="false" outlineLevel="0" collapsed="false">
      <c r="A249" s="27" t="n">
        <v>246</v>
      </c>
      <c r="B249" s="29"/>
      <c r="C249" s="29"/>
      <c r="D249" s="29"/>
      <c r="E249" s="29"/>
      <c r="F249" s="29"/>
      <c r="G249" s="29"/>
      <c r="H249" s="29"/>
      <c r="I249" s="30"/>
      <c r="J249" s="30"/>
      <c r="K249" s="28"/>
      <c r="L249" s="29"/>
      <c r="M249" s="29"/>
      <c r="N249" s="29"/>
    </row>
    <row r="250" customFormat="false" ht="15" hidden="false" customHeight="false" outlineLevel="0" collapsed="false">
      <c r="A250" s="27" t="n">
        <v>247</v>
      </c>
      <c r="B250" s="29"/>
      <c r="C250" s="29"/>
      <c r="D250" s="29"/>
      <c r="E250" s="29"/>
      <c r="F250" s="29"/>
      <c r="G250" s="29"/>
      <c r="H250" s="29"/>
      <c r="I250" s="30"/>
      <c r="J250" s="30"/>
      <c r="K250" s="28"/>
      <c r="L250" s="29"/>
      <c r="M250" s="29"/>
      <c r="N250" s="29"/>
    </row>
    <row r="251" customFormat="false" ht="15" hidden="false" customHeight="false" outlineLevel="0" collapsed="false">
      <c r="A251" s="27" t="n">
        <v>248</v>
      </c>
      <c r="B251" s="29"/>
      <c r="C251" s="29"/>
      <c r="D251" s="29"/>
      <c r="E251" s="29"/>
      <c r="F251" s="29"/>
      <c r="G251" s="29"/>
      <c r="H251" s="29"/>
      <c r="I251" s="30"/>
      <c r="J251" s="30"/>
      <c r="K251" s="28"/>
      <c r="L251" s="29"/>
      <c r="M251" s="29"/>
      <c r="N251" s="29"/>
    </row>
    <row r="252" customFormat="false" ht="15" hidden="false" customHeight="false" outlineLevel="0" collapsed="false">
      <c r="A252" s="27" t="n">
        <v>249</v>
      </c>
      <c r="B252" s="29"/>
      <c r="C252" s="29"/>
      <c r="D252" s="29"/>
      <c r="E252" s="29"/>
      <c r="F252" s="29"/>
      <c r="G252" s="29"/>
      <c r="H252" s="29"/>
      <c r="I252" s="30"/>
      <c r="J252" s="30"/>
      <c r="K252" s="28"/>
      <c r="L252" s="29"/>
      <c r="M252" s="29"/>
      <c r="N252" s="29"/>
    </row>
    <row r="253" customFormat="false" ht="15" hidden="false" customHeight="false" outlineLevel="0" collapsed="false">
      <c r="A253" s="27" t="n">
        <v>250</v>
      </c>
      <c r="B253" s="29"/>
      <c r="C253" s="29"/>
      <c r="D253" s="29"/>
      <c r="E253" s="29"/>
      <c r="F253" s="29"/>
      <c r="G253" s="29"/>
      <c r="H253" s="29"/>
      <c r="I253" s="30"/>
      <c r="J253" s="30"/>
      <c r="K253" s="28"/>
      <c r="L253" s="29"/>
      <c r="M253" s="29"/>
      <c r="N253" s="29"/>
    </row>
    <row r="254" customFormat="false" ht="15" hidden="false" customHeight="false" outlineLevel="0" collapsed="false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</row>
  </sheetData>
  <sheetProtection sheet="true" formatColumns="false" formatRows="false" sort="false" autoFilter="false"/>
  <dataValidations count="4">
    <dataValidation allowBlank="true" error="Choose one of the listed values." errorStyle="stop" errorTitle="Pick from the list" operator="between" showDropDown="false" showErrorMessage="true" showInputMessage="false" sqref="G4:G253" type="list">
      <formula1>"Yes,No"</formula1>
      <formula2>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I4:I253" type="decimal">
      <formula1>0</formula1>
      <formula2>10000000</formula2>
    </dataValidation>
    <dataValidation allowBlank="true" error="Enter a non-negative number (0 to 10,000,000)." errorStyle="stop" errorTitle="Invalid amount" operator="between" prompt="Enter a non-negative dollar amount (0 or more)." promptTitle="Amount" showDropDown="false" showErrorMessage="true" showInputMessage="true" sqref="J4:J253" type="decimal">
      <formula1>0</formula1>
      <formula2>10000000</formula2>
    </dataValidation>
    <dataValidation allowBlank="true" error="Enter a valid calendar date." errorStyle="stop" errorTitle="Not a date" operator="greaterThan" showDropDown="false" showErrorMessage="true" showInputMessage="false" sqref="K4:K253" type="date">
      <formula1>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343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20"/>
    <col collapsed="false" customWidth="true" hidden="false" outlineLevel="0" max="4" min="4" style="0" width="30"/>
    <col collapsed="false" customWidth="true" hidden="false" outlineLevel="0" max="5" min="5" style="0" width="42"/>
    <col collapsed="false" customWidth="true" hidden="false" outlineLevel="0" max="6" min="6" style="0" width="12"/>
  </cols>
  <sheetData>
    <row r="1" customFormat="false" ht="17.35" hidden="false" customHeight="false" outlineLevel="0" collapsed="false">
      <c r="A1" s="36" t="s">
        <v>212</v>
      </c>
    </row>
    <row r="2" customFormat="false" ht="245.45" hidden="false" customHeight="false" outlineLevel="0" collapsed="false">
      <c r="A2" s="20" t="s">
        <v>213</v>
      </c>
    </row>
    <row r="3" customFormat="false" ht="15" hidden="false" customHeight="false" outlineLevel="0" collapsed="false">
      <c r="A3" s="40" t="s">
        <v>214</v>
      </c>
      <c r="B3" s="40" t="s">
        <v>215</v>
      </c>
      <c r="C3" s="40" t="s">
        <v>216</v>
      </c>
      <c r="D3" s="40" t="s">
        <v>217</v>
      </c>
      <c r="E3" s="40" t="s">
        <v>218</v>
      </c>
      <c r="F3" s="40" t="s">
        <v>219</v>
      </c>
    </row>
    <row r="4" customFormat="false" ht="21.8" hidden="false" customHeight="false" outlineLevel="0" collapsed="false">
      <c r="A4" s="41" t="s">
        <v>66</v>
      </c>
      <c r="B4" s="41" t="s">
        <v>220</v>
      </c>
      <c r="C4" s="41" t="s">
        <v>221</v>
      </c>
      <c r="D4" s="41" t="s">
        <v>222</v>
      </c>
      <c r="E4" s="41" t="s">
        <v>223</v>
      </c>
      <c r="F4" s="41" t="s">
        <v>38</v>
      </c>
    </row>
    <row r="5" customFormat="false" ht="15" hidden="false" customHeight="false" outlineLevel="0" collapsed="false">
      <c r="A5" s="42" t="s">
        <v>224</v>
      </c>
      <c r="B5" s="42" t="s">
        <v>225</v>
      </c>
      <c r="C5" s="42" t="s">
        <v>226</v>
      </c>
      <c r="D5" s="42" t="s">
        <v>103</v>
      </c>
      <c r="E5" s="42" t="s">
        <v>227</v>
      </c>
      <c r="F5" s="42" t="s">
        <v>38</v>
      </c>
    </row>
    <row r="6" customFormat="false" ht="15" hidden="false" customHeight="false" outlineLevel="0" collapsed="false">
      <c r="A6" s="41" t="s">
        <v>228</v>
      </c>
      <c r="B6" s="41" t="s">
        <v>225</v>
      </c>
      <c r="C6" s="41" t="s">
        <v>226</v>
      </c>
      <c r="D6" s="41" t="s">
        <v>103</v>
      </c>
      <c r="E6" s="41" t="s">
        <v>229</v>
      </c>
      <c r="F6" s="41" t="s">
        <v>38</v>
      </c>
    </row>
    <row r="7" customFormat="false" ht="15" hidden="false" customHeight="false" outlineLevel="0" collapsed="false">
      <c r="A7" s="42" t="s">
        <v>230</v>
      </c>
      <c r="B7" s="42" t="s">
        <v>225</v>
      </c>
      <c r="C7" s="42" t="s">
        <v>226</v>
      </c>
      <c r="D7" s="42" t="s">
        <v>103</v>
      </c>
      <c r="E7" s="42" t="s">
        <v>231</v>
      </c>
      <c r="F7" s="42" t="s">
        <v>38</v>
      </c>
    </row>
    <row r="8" customFormat="false" ht="15" hidden="false" customHeight="false" outlineLevel="0" collapsed="false">
      <c r="A8" s="41" t="s">
        <v>232</v>
      </c>
      <c r="B8" s="41" t="s">
        <v>225</v>
      </c>
      <c r="C8" s="41" t="s">
        <v>226</v>
      </c>
      <c r="D8" s="41" t="s">
        <v>103</v>
      </c>
      <c r="E8" s="41" t="s">
        <v>233</v>
      </c>
      <c r="F8" s="41" t="s">
        <v>38</v>
      </c>
    </row>
    <row r="9" customFormat="false" ht="15" hidden="false" customHeight="false" outlineLevel="0" collapsed="false">
      <c r="A9" s="42" t="s">
        <v>234</v>
      </c>
      <c r="B9" s="42" t="s">
        <v>225</v>
      </c>
      <c r="C9" s="42" t="s">
        <v>226</v>
      </c>
      <c r="D9" s="42" t="s">
        <v>103</v>
      </c>
      <c r="E9" s="42" t="s">
        <v>235</v>
      </c>
      <c r="F9" s="42" t="s">
        <v>38</v>
      </c>
    </row>
    <row r="10" customFormat="false" ht="15" hidden="false" customHeight="false" outlineLevel="0" collapsed="false">
      <c r="A10" s="41" t="s">
        <v>236</v>
      </c>
      <c r="B10" s="41" t="s">
        <v>225</v>
      </c>
      <c r="C10" s="41" t="s">
        <v>226</v>
      </c>
      <c r="D10" s="41" t="s">
        <v>103</v>
      </c>
      <c r="E10" s="41" t="s">
        <v>237</v>
      </c>
      <c r="F10" s="41" t="s">
        <v>38</v>
      </c>
    </row>
    <row r="11" customFormat="false" ht="15" hidden="false" customHeight="false" outlineLevel="0" collapsed="false">
      <c r="A11" s="42" t="s">
        <v>238</v>
      </c>
      <c r="B11" s="42" t="s">
        <v>225</v>
      </c>
      <c r="C11" s="42" t="s">
        <v>226</v>
      </c>
      <c r="D11" s="42" t="s">
        <v>103</v>
      </c>
      <c r="E11" s="42" t="s">
        <v>239</v>
      </c>
      <c r="F11" s="42" t="s">
        <v>38</v>
      </c>
    </row>
    <row r="12" customFormat="false" ht="15" hidden="false" customHeight="false" outlineLevel="0" collapsed="false">
      <c r="A12" s="41" t="s">
        <v>240</v>
      </c>
      <c r="B12" s="41" t="s">
        <v>225</v>
      </c>
      <c r="C12" s="41" t="s">
        <v>226</v>
      </c>
      <c r="D12" s="41" t="s">
        <v>103</v>
      </c>
      <c r="E12" s="41" t="s">
        <v>241</v>
      </c>
      <c r="F12" s="41" t="s">
        <v>38</v>
      </c>
    </row>
    <row r="13" customFormat="false" ht="15" hidden="false" customHeight="false" outlineLevel="0" collapsed="false">
      <c r="A13" s="42" t="s">
        <v>242</v>
      </c>
      <c r="B13" s="42" t="s">
        <v>225</v>
      </c>
      <c r="C13" s="42" t="s">
        <v>226</v>
      </c>
      <c r="D13" s="42" t="s">
        <v>103</v>
      </c>
      <c r="E13" s="42" t="s">
        <v>243</v>
      </c>
      <c r="F13" s="42" t="s">
        <v>38</v>
      </c>
    </row>
    <row r="14" customFormat="false" ht="15" hidden="false" customHeight="false" outlineLevel="0" collapsed="false">
      <c r="A14" s="41" t="s">
        <v>244</v>
      </c>
      <c r="B14" s="41" t="s">
        <v>225</v>
      </c>
      <c r="C14" s="41" t="s">
        <v>226</v>
      </c>
      <c r="D14" s="41" t="s">
        <v>103</v>
      </c>
      <c r="E14" s="41" t="s">
        <v>245</v>
      </c>
      <c r="F14" s="41" t="s">
        <v>38</v>
      </c>
    </row>
    <row r="15" customFormat="false" ht="15" hidden="false" customHeight="false" outlineLevel="0" collapsed="false">
      <c r="A15" s="42" t="s">
        <v>246</v>
      </c>
      <c r="B15" s="42" t="s">
        <v>247</v>
      </c>
      <c r="C15" s="42" t="s">
        <v>248</v>
      </c>
      <c r="D15" s="42" t="s">
        <v>248</v>
      </c>
      <c r="E15" s="42" t="s">
        <v>249</v>
      </c>
      <c r="F15" s="42" t="s">
        <v>38</v>
      </c>
    </row>
  </sheetData>
  <sheetProtection sheet="true" formatColumns="false" formatRows="false" sort="false" autoFilter="false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2026-07-13T21:26:04Z</dcterms:created>
  <dc:creator>openpyxl</dc:creator>
  <dc:description/>
  <dc:language>en-US</dc:language>
  <cp:lastModifiedBy/>
  <dcterms:modified xsi:type="dcterms:W3CDTF">2026-07-13T21:26:06Z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